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0" windowWidth="24195" windowHeight="11190" firstSheet="1" activeTab="1"/>
  </bookViews>
  <sheets>
    <sheet name="Souhr.roz.UP 2017 zdroj 11" sheetId="1" state="hidden" r:id="rId1"/>
    <sheet name="UP 2019" sheetId="2" r:id="rId2"/>
    <sheet name="Souhr.roz.UP 2017 zdroj 30" sheetId="3" state="hidden" r:id="rId3"/>
    <sheet name="List3" sheetId="4" state="hidden" r:id="rId4"/>
    <sheet name="FZV" sheetId="5" state="hidden" r:id="rId5"/>
    <sheet name="LF" sheetId="6" state="hidden" r:id="rId6"/>
    <sheet name="FF" sheetId="7" state="hidden" r:id="rId7"/>
    <sheet name="PřF" sheetId="8" state="hidden" r:id="rId8"/>
    <sheet name="PdF" sheetId="9" state="hidden" r:id="rId9"/>
    <sheet name="FTK" sheetId="10" state="hidden" r:id="rId10"/>
    <sheet name="CMTF" sheetId="11" state="hidden" r:id="rId11"/>
    <sheet name="PF" sheetId="12" state="hidden" r:id="rId12"/>
    <sheet name="RUP" sheetId="13" state="hidden" r:id="rId13"/>
    <sheet name="KUP" sheetId="14" state="hidden" r:id="rId14"/>
    <sheet name="VUP" sheetId="15" state="hidden" r:id="rId15"/>
    <sheet name="CVT" sheetId="16" state="hidden" r:id="rId16"/>
    <sheet name="PZ" sheetId="17" state="hidden" r:id="rId17"/>
    <sheet name="ASC" sheetId="18" state="hidden" r:id="rId18"/>
    <sheet name="VTP" sheetId="19" state="hidden" r:id="rId19"/>
    <sheet name="PS" sheetId="20" state="hidden" r:id="rId20"/>
    <sheet name="CPSSP" sheetId="21" state="hidden" r:id="rId21"/>
    <sheet name="KI" sheetId="22" state="hidden" r:id="rId22"/>
    <sheet name="SKM" sheetId="23" state="hidden" r:id="rId23"/>
    <sheet name="List1" sheetId="24" state="hidden" r:id="rId24"/>
    <sheet name="List2" sheetId="25" state="hidden" r:id="rId25"/>
    <sheet name="List4" sheetId="26" state="hidden" r:id="rId26"/>
  </sheets>
  <externalReferences>
    <externalReference r:id="rId29"/>
  </externalReferences>
  <definedNames>
    <definedName name="_DAT13">'[1]2140'!#REF!</definedName>
    <definedName name="_DAT5">'[1]2140'!#REF!</definedName>
    <definedName name="_DAT7">'[1]2140'!#REF!</definedName>
    <definedName name="_xlnm.Print_Titles" localSheetId="6">'FF'!$3:$5</definedName>
    <definedName name="_xlnm.Print_Area" localSheetId="9">'FTK'!$A$3:$K$50</definedName>
  </definedNames>
  <calcPr fullCalcOnLoad="1"/>
</workbook>
</file>

<file path=xl/sharedStrings.xml><?xml version="1.0" encoding="utf-8"?>
<sst xmlns="http://schemas.openxmlformats.org/spreadsheetml/2006/main" count="2014" uniqueCount="171">
  <si>
    <t xml:space="preserve">   Hlavní činnost</t>
  </si>
  <si>
    <t>Celkem</t>
  </si>
  <si>
    <t>SÚ</t>
  </si>
  <si>
    <t>Název účtu</t>
  </si>
  <si>
    <t>zdroj   19</t>
  </si>
  <si>
    <t>Náklady :</t>
  </si>
  <si>
    <t>501</t>
  </si>
  <si>
    <t>Spotřeba materiálu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</si>
  <si>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</si>
  <si>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</si>
  <si>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</si>
  <si>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</si>
  <si>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</si>
  <si>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</si>
  <si>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</si>
  <si>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</si>
  <si>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</si>
  <si>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</si>
  <si>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</si>
  <si>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</si>
  <si>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</si>
  <si>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</si>
  <si>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</si>
  <si>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</si>
  <si>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</si>
  <si>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</si>
  <si>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531</t>
  </si>
  <si>
    <t>Daň silniční</t>
  </si>
  <si>
    <t>532</t>
  </si>
  <si>
    <t>Daň z nemovitostí</t>
  </si>
  <si>
    <t>538</t>
  </si>
  <si>
    <t>Ostatní daně a poplatky</t>
  </si>
  <si>
    <t>Úroky</t>
  </si>
  <si>
    <t>549</t>
  </si>
  <si>
    <t>Jiné ostatní náklady</t>
  </si>
  <si>
    <t>551</t>
  </si>
  <si>
    <t>Odpisy dlouhod.NM a HM</t>
  </si>
  <si>
    <t>552</t>
  </si>
  <si>
    <t xml:space="preserve">Zůst.cena prod.DM </t>
  </si>
  <si>
    <t>582</t>
  </si>
  <si>
    <t>Poskytnuté příspěvky</t>
  </si>
  <si>
    <t>710</t>
  </si>
  <si>
    <t>Vnitro náklady</t>
  </si>
  <si>
    <t>Výnosy :</t>
  </si>
  <si>
    <t>601</t>
  </si>
  <si>
    <t>Tržby za vlastní výrobky</t>
  </si>
  <si>
    <t>602</t>
  </si>
  <si>
    <t>Tržby z prodeje služeb</t>
  </si>
  <si>
    <t>604</t>
  </si>
  <si>
    <t>Tržby za prodané zboží</t>
  </si>
  <si>
    <t>621</t>
  </si>
  <si>
    <t>Aktivace materiálu a zboží</t>
  </si>
  <si>
    <t>644</t>
  </si>
  <si>
    <t>648</t>
  </si>
  <si>
    <t>Zúčtování fondů</t>
  </si>
  <si>
    <t>649</t>
  </si>
  <si>
    <t>681</t>
  </si>
  <si>
    <t>Přij.přísp.zúčtov.mezi OS</t>
  </si>
  <si>
    <t>691</t>
  </si>
  <si>
    <t>Dotace</t>
  </si>
  <si>
    <t>692</t>
  </si>
  <si>
    <t>Příspěvek</t>
  </si>
  <si>
    <t>Hospodářský výsledek (V-N) :</t>
  </si>
  <si>
    <t>528</t>
  </si>
  <si>
    <t>545</t>
  </si>
  <si>
    <t>Kurzové ztráty</t>
  </si>
  <si>
    <t>v tis. Kč</t>
  </si>
  <si>
    <t>KUP</t>
  </si>
  <si>
    <t>Ostatní sociální náklady</t>
  </si>
  <si>
    <t xml:space="preserve">Celkem </t>
  </si>
  <si>
    <t>fakulty</t>
  </si>
  <si>
    <t>CJ</t>
  </si>
  <si>
    <t>FZV</t>
  </si>
  <si>
    <t>LF</t>
  </si>
  <si>
    <t>FF</t>
  </si>
  <si>
    <t>PřF</t>
  </si>
  <si>
    <t>PdF</t>
  </si>
  <si>
    <t>FTK</t>
  </si>
  <si>
    <t>CMTF</t>
  </si>
  <si>
    <t>PF</t>
  </si>
  <si>
    <t>RUP</t>
  </si>
  <si>
    <t xml:space="preserve">VUP </t>
  </si>
  <si>
    <t>CVT</t>
  </si>
  <si>
    <t>PZ</t>
  </si>
  <si>
    <t>ASC</t>
  </si>
  <si>
    <t>VTP</t>
  </si>
  <si>
    <t>PS</t>
  </si>
  <si>
    <t>b</t>
  </si>
  <si>
    <t xml:space="preserve">Fakulty </t>
  </si>
  <si>
    <t>Centrální jednotky</t>
  </si>
  <si>
    <t>UP</t>
  </si>
  <si>
    <t>řádek číslo</t>
  </si>
  <si>
    <t>a</t>
  </si>
  <si>
    <t>A</t>
  </si>
  <si>
    <t>B</t>
  </si>
  <si>
    <t>Ostatní pokuty a penále</t>
  </si>
  <si>
    <t>Vnitro výnosy</t>
  </si>
  <si>
    <t>Centrum výpočetní techniky</t>
  </si>
  <si>
    <t>Projektový servis</t>
  </si>
  <si>
    <t>624</t>
  </si>
  <si>
    <t>Záporný hospodářský výsledek některých součástí bude pokrytý výnosy ze zdroje 19 nebo použitím FPP.</t>
  </si>
  <si>
    <t>Fakulta zdravotnických věd</t>
  </si>
  <si>
    <t>Lékařská fakulta</t>
  </si>
  <si>
    <t>V+V</t>
  </si>
  <si>
    <t>zdroj 11 (A+K)</t>
  </si>
  <si>
    <t>RVO zdroj 30</t>
  </si>
  <si>
    <t>525</t>
  </si>
  <si>
    <t>Zákonné pojištění zaměstnanců</t>
  </si>
  <si>
    <t>Vydavatelství</t>
  </si>
  <si>
    <t>Příspěvek MŠMT A, K (účet 692 100) představuje skutečnou výši příspěvku přidělenou dané součásti UP.</t>
  </si>
  <si>
    <t>Filozofická fakulta</t>
  </si>
  <si>
    <t>Aktivace dlouhodobého majetku</t>
  </si>
  <si>
    <t>613</t>
  </si>
  <si>
    <t>Změna stavu výrobků</t>
  </si>
  <si>
    <t>Pedagogická fakulta</t>
  </si>
  <si>
    <t>Fakulta tělesné kultury</t>
  </si>
  <si>
    <t>Cyrilometodějská teologická fakulta</t>
  </si>
  <si>
    <t>Jiné ost.výnosy</t>
  </si>
  <si>
    <t xml:space="preserve">Jiné ost.výnosy </t>
  </si>
  <si>
    <t>Právnická fakulta</t>
  </si>
  <si>
    <t>Knihovna UP</t>
  </si>
  <si>
    <t xml:space="preserve">642 </t>
  </si>
  <si>
    <t>Přírodovědecká fakulta</t>
  </si>
  <si>
    <t>Vědecko-technický park</t>
  </si>
  <si>
    <t>Správa kolejí a menz</t>
  </si>
  <si>
    <t>zdroj 50</t>
  </si>
  <si>
    <t>zdroj   59</t>
  </si>
  <si>
    <t>Rektorát UP</t>
  </si>
  <si>
    <t>Provoz zbrojnice</t>
  </si>
  <si>
    <t>Akademiksport centrum</t>
  </si>
  <si>
    <t>zdroj 11 (F)</t>
  </si>
  <si>
    <t>Centrum podpory studentů se spec. potřebami</t>
  </si>
  <si>
    <t>Univerzita Palackého celkem</t>
  </si>
  <si>
    <t xml:space="preserve">Dotace </t>
  </si>
  <si>
    <t>Konfuciův institut</t>
  </si>
  <si>
    <t xml:space="preserve"> HF</t>
  </si>
  <si>
    <t>stav. investice</t>
  </si>
  <si>
    <t>Celouniverzitní aktivity</t>
  </si>
  <si>
    <t>KI</t>
  </si>
  <si>
    <t>Plán nákladů a výnosů na rok 2017</t>
  </si>
  <si>
    <t>Plán nákladů a výnosů  na rok 2017</t>
  </si>
  <si>
    <t xml:space="preserve"> </t>
  </si>
  <si>
    <t>Plán nákladů a výnosů RUP na rok 2017</t>
  </si>
  <si>
    <t>Souhrnný rozpočet UP na rok 2017 - zdroj 11 Příspěvek MŠMT (ukazatel A, K)</t>
  </si>
  <si>
    <t>Souhrnný rozpočet UP na rok 2017 - zdroj 30 Dotace na dlouhodobý koncepční rozvoj MŠMT (RVO) - neinvestiční prostředky</t>
  </si>
  <si>
    <t>Pozn. :</t>
  </si>
  <si>
    <t xml:space="preserve">Ve zdroji 30 (RVO) CMTF očekává  doplatek dotace po přepočtu výše inst. podpory podle výsledků hodnocení za rok 2015 ve výši  uvedeného rozdílu </t>
  </si>
  <si>
    <t>Hlavní činnost</t>
  </si>
  <si>
    <t>činost</t>
  </si>
  <si>
    <t xml:space="preserve">Doplňková </t>
  </si>
  <si>
    <t>c</t>
  </si>
  <si>
    <t>činnost</t>
  </si>
  <si>
    <t>Doplňková</t>
  </si>
  <si>
    <t>50*</t>
  </si>
  <si>
    <t>Spotřeba materiálu, energie</t>
  </si>
  <si>
    <t>51*</t>
  </si>
  <si>
    <t>Služby</t>
  </si>
  <si>
    <t>52*</t>
  </si>
  <si>
    <t>Osobní náklady</t>
  </si>
  <si>
    <t>54*</t>
  </si>
  <si>
    <t>55*</t>
  </si>
  <si>
    <t>Ostatní náklady</t>
  </si>
  <si>
    <t>71*</t>
  </si>
  <si>
    <t>60*</t>
  </si>
  <si>
    <t>Tržby za vlastní výkony a za zboží</t>
  </si>
  <si>
    <t>64*</t>
  </si>
  <si>
    <t>Ostatní výnosy</t>
  </si>
  <si>
    <t>69*</t>
  </si>
  <si>
    <t>Provozní dotace, příspěvek</t>
  </si>
  <si>
    <t>72*</t>
  </si>
  <si>
    <t>Plán nákladů a výnosů na rok 2019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</si>
</sst>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0"/>
    <numFmt numFmtId="173" formatCode="####.###"/>
    <numFmt numFmtId="174" formatCode="#,##0.00_ ;[Red]\-#,##0.00\ 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#,##0.000"/>
    <numFmt numFmtId="189" formatCode="0.000"/>
    <numFmt numFmtId="190" formatCode="0.000%"/>
    <numFmt numFmtId="191" formatCode="0.0%"/>
    <numFmt numFmtId="192" formatCode="#,##0.0000"/>
    <numFmt numFmtId="193" formatCode="#,##0_ ;[Red]\-#,##0\ "/>
    <numFmt numFmtId="194" formatCode="[$-405]d\.\ mmmm\ yyyy"/>
  </numFmts>
  <fonts count="43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trike/>
      <sz val="8"/>
      <name val="Tahoma"/>
      <family val="2"/>
    </font>
    <font>
      <b/>
      <sz val="10"/>
      <color indexed="10"/>
      <name val="Arial CE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rgb="FFFF0000"/>
      <name val="Arial CE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18" borderId="6" applyNumberFormat="0" applyFont="0" applyAlignment="0" applyProtection="0"/>
    <xf numFmtId="0" fontId="10" fillId="19" borderId="7" applyNumberFormat="0" applyFont="0" applyAlignment="0" applyProtection="0"/>
    <xf numFmtId="0" fontId="10" fillId="19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20" borderId="9" applyNumberFormat="0" applyAlignment="0" applyProtection="0"/>
    <xf numFmtId="0" fontId="25" fillId="20" borderId="10" applyNumberFormat="0" applyAlignment="0" applyProtection="0"/>
    <xf numFmtId="0" fontId="2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47" applyFont="1">
      <alignment/>
      <protection/>
    </xf>
    <xf numFmtId="0" fontId="3" fillId="0" borderId="0" xfId="47">
      <alignment/>
      <protection/>
    </xf>
    <xf numFmtId="0" fontId="6" fillId="0" borderId="0" xfId="47" applyFo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25" borderId="11" xfId="47" applyFont="1" applyFill="1" applyBorder="1" applyAlignment="1">
      <alignment horizontal="center"/>
      <protection/>
    </xf>
    <xf numFmtId="0" fontId="5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2" fillId="25" borderId="12" xfId="4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3" fillId="0" borderId="0" xfId="47" applyNumberFormat="1" applyFont="1">
      <alignment/>
      <protection/>
    </xf>
    <xf numFmtId="3" fontId="3" fillId="0" borderId="13" xfId="47" applyNumberForma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3" fontId="3" fillId="0" borderId="14" xfId="47" applyNumberFormat="1" applyBorder="1" applyAlignment="1">
      <alignment horizontal="right"/>
      <protection/>
    </xf>
    <xf numFmtId="3" fontId="3" fillId="0" borderId="14" xfId="4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3" fontId="3" fillId="0" borderId="15" xfId="47" applyNumberFormat="1" applyFont="1" applyFill="1" applyBorder="1" applyAlignment="1">
      <alignment horizontal="right"/>
      <protection/>
    </xf>
    <xf numFmtId="3" fontId="3" fillId="0" borderId="16" xfId="47" applyNumberFormat="1" applyFont="1" applyFill="1" applyBorder="1" applyAlignment="1">
      <alignment horizontal="right"/>
      <protection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47" applyNumberForma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47" applyFont="1" applyFill="1" applyBorder="1">
      <alignment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25" borderId="17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8" fillId="25" borderId="21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3" fontId="28" fillId="0" borderId="20" xfId="0" applyNumberFormat="1" applyFont="1" applyBorder="1" applyAlignment="1">
      <alignment horizontal="right"/>
    </xf>
    <xf numFmtId="3" fontId="28" fillId="17" borderId="21" xfId="0" applyNumberFormat="1" applyFont="1" applyFill="1" applyBorder="1" applyAlignment="1">
      <alignment horizontal="right"/>
    </xf>
    <xf numFmtId="49" fontId="28" fillId="25" borderId="18" xfId="0" applyNumberFormat="1" applyFont="1" applyFill="1" applyBorder="1" applyAlignment="1">
      <alignment/>
    </xf>
    <xf numFmtId="49" fontId="28" fillId="0" borderId="22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3" fontId="28" fillId="26" borderId="18" xfId="0" applyNumberFormat="1" applyFont="1" applyFill="1" applyBorder="1" applyAlignment="1">
      <alignment horizontal="right"/>
    </xf>
    <xf numFmtId="49" fontId="28" fillId="25" borderId="18" xfId="0" applyNumberFormat="1" applyFont="1" applyFill="1" applyBorder="1" applyAlignment="1">
      <alignment horizontal="left"/>
    </xf>
    <xf numFmtId="0" fontId="28" fillId="0" borderId="22" xfId="0" applyFont="1" applyBorder="1" applyAlignment="1">
      <alignment/>
    </xf>
    <xf numFmtId="3" fontId="28" fillId="0" borderId="18" xfId="0" applyNumberFormat="1" applyFont="1" applyFill="1" applyBorder="1" applyAlignment="1">
      <alignment horizontal="right"/>
    </xf>
    <xf numFmtId="0" fontId="28" fillId="25" borderId="18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/>
    </xf>
    <xf numFmtId="3" fontId="28" fillId="0" borderId="21" xfId="0" applyNumberFormat="1" applyFont="1" applyBorder="1" applyAlignment="1">
      <alignment horizontal="right"/>
    </xf>
    <xf numFmtId="3" fontId="3" fillId="0" borderId="14" xfId="47" applyNumberFormat="1" applyFon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0" fontId="28" fillId="0" borderId="23" xfId="0" applyFont="1" applyBorder="1" applyAlignment="1">
      <alignment horizontal="center"/>
    </xf>
    <xf numFmtId="0" fontId="28" fillId="25" borderId="24" xfId="0" applyFont="1" applyFill="1" applyBorder="1" applyAlignment="1">
      <alignment horizontal="center"/>
    </xf>
    <xf numFmtId="0" fontId="28" fillId="25" borderId="23" xfId="0" applyFont="1" applyFill="1" applyBorder="1" applyAlignment="1">
      <alignment horizontal="center"/>
    </xf>
    <xf numFmtId="0" fontId="28" fillId="25" borderId="25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17" borderId="28" xfId="0" applyFont="1" applyFill="1" applyBorder="1" applyAlignment="1">
      <alignment/>
    </xf>
    <xf numFmtId="3" fontId="28" fillId="17" borderId="29" xfId="0" applyNumberFormat="1" applyFont="1" applyFill="1" applyBorder="1" applyAlignment="1">
      <alignment horizontal="right"/>
    </xf>
    <xf numFmtId="3" fontId="28" fillId="17" borderId="30" xfId="0" applyNumberFormat="1" applyFont="1" applyFill="1" applyBorder="1" applyAlignment="1">
      <alignment horizontal="right"/>
    </xf>
    <xf numFmtId="3" fontId="28" fillId="17" borderId="31" xfId="0" applyNumberFormat="1" applyFont="1" applyFill="1" applyBorder="1" applyAlignment="1">
      <alignment horizontal="right"/>
    </xf>
    <xf numFmtId="3" fontId="28" fillId="17" borderId="32" xfId="0" applyNumberFormat="1" applyFont="1" applyFill="1" applyBorder="1" applyAlignment="1">
      <alignment horizontal="right"/>
    </xf>
    <xf numFmtId="0" fontId="27" fillId="0" borderId="33" xfId="0" applyFont="1" applyBorder="1" applyAlignment="1">
      <alignment horizontal="center"/>
    </xf>
    <xf numFmtId="49" fontId="28" fillId="25" borderId="34" xfId="0" applyNumberFormat="1" applyFont="1" applyFill="1" applyBorder="1" applyAlignment="1">
      <alignment/>
    </xf>
    <xf numFmtId="49" fontId="28" fillId="0" borderId="35" xfId="0" applyNumberFormat="1" applyFont="1" applyBorder="1" applyAlignment="1">
      <alignment/>
    </xf>
    <xf numFmtId="3" fontId="28" fillId="0" borderId="33" xfId="0" applyNumberFormat="1" applyFont="1" applyBorder="1" applyAlignment="1">
      <alignment horizontal="right"/>
    </xf>
    <xf numFmtId="3" fontId="28" fillId="0" borderId="34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right"/>
    </xf>
    <xf numFmtId="3" fontId="28" fillId="0" borderId="36" xfId="0" applyNumberFormat="1" applyFont="1" applyBorder="1" applyAlignment="1">
      <alignment horizontal="right"/>
    </xf>
    <xf numFmtId="3" fontId="28" fillId="17" borderId="1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/>
    </xf>
    <xf numFmtId="49" fontId="28" fillId="25" borderId="24" xfId="0" applyNumberFormat="1" applyFont="1" applyFill="1" applyBorder="1" applyAlignment="1">
      <alignment/>
    </xf>
    <xf numFmtId="49" fontId="28" fillId="0" borderId="37" xfId="0" applyNumberFormat="1" applyFont="1" applyBorder="1" applyAlignment="1">
      <alignment/>
    </xf>
    <xf numFmtId="3" fontId="28" fillId="0" borderId="24" xfId="0" applyNumberFormat="1" applyFont="1" applyBorder="1" applyAlignment="1">
      <alignment horizontal="right"/>
    </xf>
    <xf numFmtId="3" fontId="28" fillId="0" borderId="25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3" fontId="28" fillId="17" borderId="25" xfId="0" applyNumberFormat="1" applyFont="1" applyFill="1" applyBorder="1" applyAlignment="1">
      <alignment horizontal="right"/>
    </xf>
    <xf numFmtId="0" fontId="27" fillId="0" borderId="28" xfId="0" applyFont="1" applyBorder="1" applyAlignment="1">
      <alignment horizontal="center"/>
    </xf>
    <xf numFmtId="49" fontId="28" fillId="17" borderId="29" xfId="0" applyNumberFormat="1" applyFont="1" applyFill="1" applyBorder="1" applyAlignment="1">
      <alignment/>
    </xf>
    <xf numFmtId="0" fontId="28" fillId="0" borderId="37" xfId="0" applyFont="1" applyBorder="1" applyAlignment="1">
      <alignment/>
    </xf>
    <xf numFmtId="3" fontId="27" fillId="0" borderId="25" xfId="0" applyNumberFormat="1" applyFont="1" applyBorder="1" applyAlignment="1">
      <alignment horizontal="right"/>
    </xf>
    <xf numFmtId="0" fontId="27" fillId="0" borderId="30" xfId="0" applyFont="1" applyBorder="1" applyAlignment="1">
      <alignment horizontal="center"/>
    </xf>
    <xf numFmtId="0" fontId="28" fillId="3" borderId="38" xfId="0" applyFont="1" applyFill="1" applyBorder="1" applyAlignment="1">
      <alignment/>
    </xf>
    <xf numFmtId="0" fontId="27" fillId="3" borderId="30" xfId="0" applyFont="1" applyFill="1" applyBorder="1" applyAlignment="1">
      <alignment/>
    </xf>
    <xf numFmtId="3" fontId="28" fillId="3" borderId="28" xfId="0" applyNumberFormat="1" applyFont="1" applyFill="1" applyBorder="1" applyAlignment="1">
      <alignment horizontal="right"/>
    </xf>
    <xf numFmtId="3" fontId="28" fillId="3" borderId="29" xfId="0" applyNumberFormat="1" applyFont="1" applyFill="1" applyBorder="1" applyAlignment="1">
      <alignment horizontal="right"/>
    </xf>
    <xf numFmtId="3" fontId="28" fillId="3" borderId="30" xfId="0" applyNumberFormat="1" applyFont="1" applyFill="1" applyBorder="1" applyAlignment="1">
      <alignment horizontal="right"/>
    </xf>
    <xf numFmtId="3" fontId="28" fillId="3" borderId="3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3" fontId="28" fillId="27" borderId="18" xfId="0" applyNumberFormat="1" applyFont="1" applyFill="1" applyBorder="1" applyAlignment="1">
      <alignment horizontal="right"/>
    </xf>
    <xf numFmtId="49" fontId="28" fillId="27" borderId="22" xfId="0" applyNumberFormat="1" applyFont="1" applyFill="1" applyBorder="1" applyAlignment="1">
      <alignment/>
    </xf>
    <xf numFmtId="3" fontId="3" fillId="28" borderId="13" xfId="47" applyNumberFormat="1" applyFill="1" applyBorder="1" applyAlignment="1">
      <alignment horizontal="right"/>
      <protection/>
    </xf>
    <xf numFmtId="0" fontId="27" fillId="29" borderId="30" xfId="0" applyFont="1" applyFill="1" applyBorder="1" applyAlignment="1">
      <alignment/>
    </xf>
    <xf numFmtId="0" fontId="28" fillId="28" borderId="28" xfId="0" applyFont="1" applyFill="1" applyBorder="1" applyAlignment="1">
      <alignment/>
    </xf>
    <xf numFmtId="0" fontId="27" fillId="28" borderId="32" xfId="0" applyFont="1" applyFill="1" applyBorder="1" applyAlignment="1">
      <alignment/>
    </xf>
    <xf numFmtId="3" fontId="2" fillId="28" borderId="28" xfId="47" applyNumberFormat="1" applyFont="1" applyFill="1" applyBorder="1" applyAlignment="1">
      <alignment horizontal="right"/>
      <protection/>
    </xf>
    <xf numFmtId="0" fontId="2" fillId="28" borderId="12" xfId="47" applyFont="1" applyFill="1" applyBorder="1" applyAlignment="1">
      <alignment horizontal="center"/>
      <protection/>
    </xf>
    <xf numFmtId="0" fontId="5" fillId="28" borderId="39" xfId="0" applyFont="1" applyFill="1" applyBorder="1" applyAlignment="1">
      <alignment horizontal="right"/>
    </xf>
    <xf numFmtId="3" fontId="2" fillId="28" borderId="40" xfId="47" applyNumberFormat="1" applyFont="1" applyFill="1" applyBorder="1" applyAlignment="1">
      <alignment horizontal="right"/>
      <protection/>
    </xf>
    <xf numFmtId="3" fontId="3" fillId="28" borderId="40" xfId="47" applyNumberFormat="1" applyFont="1" applyFill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3" fillId="27" borderId="21" xfId="47" applyNumberFormat="1" applyFont="1" applyFill="1" applyBorder="1" applyAlignment="1">
      <alignment horizontal="right"/>
      <protection/>
    </xf>
    <xf numFmtId="0" fontId="28" fillId="29" borderId="38" xfId="0" applyFont="1" applyFill="1" applyBorder="1" applyAlignment="1">
      <alignment/>
    </xf>
    <xf numFmtId="3" fontId="3" fillId="27" borderId="13" xfId="47" applyNumberFormat="1" applyFont="1" applyFill="1" applyBorder="1" applyAlignment="1">
      <alignment horizontal="right"/>
      <protection/>
    </xf>
    <xf numFmtId="3" fontId="3" fillId="27" borderId="16" xfId="47" applyNumberFormat="1" applyFont="1" applyFill="1" applyBorder="1" applyAlignment="1">
      <alignment horizontal="right"/>
      <protection/>
    </xf>
    <xf numFmtId="3" fontId="3" fillId="27" borderId="16" xfId="47" applyNumberFormat="1" applyFont="1" applyFill="1" applyBorder="1" applyAlignment="1">
      <alignment horizontal="right"/>
      <protection/>
    </xf>
    <xf numFmtId="3" fontId="3" fillId="27" borderId="21" xfId="47" applyNumberFormat="1" applyFont="1" applyFill="1" applyBorder="1" applyAlignment="1">
      <alignment horizontal="right"/>
      <protection/>
    </xf>
    <xf numFmtId="3" fontId="3" fillId="27" borderId="15" xfId="47" applyNumberFormat="1" applyFont="1" applyFill="1" applyBorder="1" applyAlignment="1">
      <alignment horizontal="right"/>
      <protection/>
    </xf>
    <xf numFmtId="3" fontId="3" fillId="27" borderId="15" xfId="47" applyNumberFormat="1" applyFont="1" applyFill="1" applyBorder="1" applyAlignment="1">
      <alignment horizontal="right"/>
      <protection/>
    </xf>
    <xf numFmtId="3" fontId="0" fillId="0" borderId="4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5" fillId="28" borderId="43" xfId="0" applyFont="1" applyFill="1" applyBorder="1" applyAlignment="1">
      <alignment horizontal="right"/>
    </xf>
    <xf numFmtId="0" fontId="39" fillId="28" borderId="12" xfId="47" applyFont="1" applyFill="1" applyBorder="1" applyAlignment="1">
      <alignment horizontal="center"/>
      <protection/>
    </xf>
    <xf numFmtId="3" fontId="2" fillId="28" borderId="31" xfId="47" applyNumberFormat="1" applyFont="1" applyFill="1" applyBorder="1" applyAlignment="1">
      <alignment horizontal="right"/>
      <protection/>
    </xf>
    <xf numFmtId="0" fontId="0" fillId="28" borderId="30" xfId="0" applyFill="1" applyBorder="1" applyAlignment="1">
      <alignment/>
    </xf>
    <xf numFmtId="3" fontId="3" fillId="27" borderId="44" xfId="47" applyNumberFormat="1" applyFont="1" applyFill="1" applyBorder="1" applyAlignment="1">
      <alignment horizontal="right"/>
      <protection/>
    </xf>
    <xf numFmtId="3" fontId="3" fillId="27" borderId="41" xfId="47" applyNumberFormat="1" applyFont="1" applyFill="1" applyBorder="1" applyAlignment="1">
      <alignment horizontal="right"/>
      <protection/>
    </xf>
    <xf numFmtId="3" fontId="2" fillId="28" borderId="16" xfId="47" applyNumberFormat="1" applyFont="1" applyFill="1" applyBorder="1" applyAlignment="1">
      <alignment horizontal="right"/>
      <protection/>
    </xf>
    <xf numFmtId="3" fontId="2" fillId="28" borderId="21" xfId="47" applyNumberFormat="1" applyFont="1" applyFill="1" applyBorder="1" applyAlignment="1">
      <alignment horizontal="right"/>
      <protection/>
    </xf>
    <xf numFmtId="3" fontId="3" fillId="28" borderId="21" xfId="47" applyNumberFormat="1" applyFont="1" applyFill="1" applyBorder="1" applyAlignment="1">
      <alignment horizontal="right"/>
      <protection/>
    </xf>
    <xf numFmtId="3" fontId="3" fillId="28" borderId="25" xfId="47" applyNumberFormat="1" applyFont="1" applyFill="1" applyBorder="1" applyAlignment="1">
      <alignment horizontal="right"/>
      <protection/>
    </xf>
    <xf numFmtId="3" fontId="3" fillId="28" borderId="15" xfId="47" applyNumberFormat="1" applyFont="1" applyFill="1" applyBorder="1" applyAlignment="1">
      <alignment horizontal="right"/>
      <protection/>
    </xf>
    <xf numFmtId="3" fontId="5" fillId="27" borderId="2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28" borderId="16" xfId="0" applyNumberFormat="1" applyFill="1" applyBorder="1" applyAlignment="1">
      <alignment/>
    </xf>
    <xf numFmtId="3" fontId="0" fillId="28" borderId="15" xfId="0" applyNumberFormat="1" applyFill="1" applyBorder="1" applyAlignment="1">
      <alignment/>
    </xf>
    <xf numFmtId="3" fontId="0" fillId="28" borderId="21" xfId="0" applyNumberFormat="1" applyFill="1" applyBorder="1" applyAlignment="1">
      <alignment/>
    </xf>
    <xf numFmtId="3" fontId="0" fillId="28" borderId="45" xfId="0" applyNumberFormat="1" applyFill="1" applyBorder="1" applyAlignment="1">
      <alignment/>
    </xf>
    <xf numFmtId="3" fontId="3" fillId="28" borderId="14" xfId="47" applyNumberFormat="1" applyFill="1" applyBorder="1" applyAlignment="1">
      <alignment horizontal="right"/>
      <protection/>
    </xf>
    <xf numFmtId="3" fontId="0" fillId="0" borderId="25" xfId="0" applyNumberFormat="1" applyFont="1" applyBorder="1" applyAlignment="1">
      <alignment/>
    </xf>
    <xf numFmtId="3" fontId="3" fillId="29" borderId="27" xfId="47" applyNumberFormat="1" applyFill="1" applyBorder="1" applyAlignment="1">
      <alignment horizontal="right"/>
      <protection/>
    </xf>
    <xf numFmtId="3" fontId="3" fillId="29" borderId="30" xfId="47" applyNumberFormat="1" applyFont="1" applyFill="1" applyBorder="1" applyAlignment="1">
      <alignment horizontal="right"/>
      <protection/>
    </xf>
    <xf numFmtId="3" fontId="3" fillId="28" borderId="27" xfId="47" applyNumberFormat="1" applyFill="1" applyBorder="1" applyAlignment="1">
      <alignment horizontal="right"/>
      <protection/>
    </xf>
    <xf numFmtId="3" fontId="3" fillId="29" borderId="30" xfId="47" applyNumberFormat="1" applyFont="1" applyFill="1" applyBorder="1" applyAlignment="1">
      <alignment horizontal="right"/>
      <protection/>
    </xf>
    <xf numFmtId="3" fontId="0" fillId="29" borderId="30" xfId="0" applyNumberFormat="1" applyFont="1" applyFill="1" applyBorder="1" applyAlignment="1">
      <alignment/>
    </xf>
    <xf numFmtId="3" fontId="0" fillId="29" borderId="31" xfId="0" applyNumberFormat="1" applyFill="1" applyBorder="1" applyAlignment="1">
      <alignment/>
    </xf>
    <xf numFmtId="49" fontId="28" fillId="28" borderId="46" xfId="0" applyNumberFormat="1" applyFont="1" applyFill="1" applyBorder="1" applyAlignment="1">
      <alignment/>
    </xf>
    <xf numFmtId="3" fontId="3" fillId="0" borderId="41" xfId="47" applyNumberFormat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3" fillId="28" borderId="41" xfId="47" applyNumberFormat="1" applyFill="1" applyBorder="1" applyAlignment="1">
      <alignment horizontal="right"/>
      <protection/>
    </xf>
    <xf numFmtId="49" fontId="27" fillId="28" borderId="30" xfId="0" applyNumberFormat="1" applyFont="1" applyFill="1" applyBorder="1" applyAlignment="1">
      <alignment/>
    </xf>
    <xf numFmtId="3" fontId="3" fillId="28" borderId="30" xfId="47" applyNumberFormat="1" applyFont="1" applyFill="1" applyBorder="1" applyAlignment="1">
      <alignment horizontal="right"/>
      <protection/>
    </xf>
    <xf numFmtId="3" fontId="3" fillId="28" borderId="30" xfId="47" applyNumberFormat="1" applyFont="1" applyFill="1" applyBorder="1" applyAlignment="1">
      <alignment horizontal="right"/>
      <protection/>
    </xf>
    <xf numFmtId="3" fontId="0" fillId="28" borderId="30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28" borderId="30" xfId="0" applyNumberForma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5" fillId="27" borderId="13" xfId="0" applyNumberFormat="1" applyFont="1" applyFill="1" applyBorder="1" applyAlignment="1">
      <alignment/>
    </xf>
    <xf numFmtId="3" fontId="3" fillId="0" borderId="41" xfId="47" applyNumberFormat="1" applyFont="1" applyFill="1" applyBorder="1" applyAlignment="1">
      <alignment horizontal="right"/>
      <protection/>
    </xf>
    <xf numFmtId="3" fontId="0" fillId="0" borderId="14" xfId="0" applyNumberFormat="1" applyFont="1" applyBorder="1" applyAlignment="1">
      <alignment/>
    </xf>
    <xf numFmtId="3" fontId="0" fillId="28" borderId="12" xfId="0" applyNumberFormat="1" applyFont="1" applyFill="1" applyBorder="1" applyAlignment="1">
      <alignment/>
    </xf>
    <xf numFmtId="0" fontId="28" fillId="28" borderId="24" xfId="0" applyFont="1" applyFill="1" applyBorder="1" applyAlignment="1">
      <alignment horizontal="center"/>
    </xf>
    <xf numFmtId="0" fontId="28" fillId="28" borderId="37" xfId="0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right"/>
    </xf>
    <xf numFmtId="0" fontId="27" fillId="27" borderId="0" xfId="0" applyFont="1" applyFill="1" applyAlignment="1">
      <alignment/>
    </xf>
    <xf numFmtId="3" fontId="0" fillId="27" borderId="13" xfId="0" applyNumberFormat="1" applyFont="1" applyFill="1" applyBorder="1" applyAlignment="1">
      <alignment/>
    </xf>
    <xf numFmtId="3" fontId="0" fillId="27" borderId="21" xfId="0" applyNumberFormat="1" applyFont="1" applyFill="1" applyBorder="1" applyAlignment="1">
      <alignment/>
    </xf>
    <xf numFmtId="3" fontId="3" fillId="27" borderId="0" xfId="47" applyNumberFormat="1" applyFill="1" applyBorder="1" applyAlignment="1">
      <alignment horizontal="right"/>
      <protection/>
    </xf>
    <xf numFmtId="3" fontId="3" fillId="27" borderId="0" xfId="47" applyNumberFormat="1" applyFont="1" applyFill="1" applyBorder="1" applyAlignment="1">
      <alignment horizontal="right"/>
      <protection/>
    </xf>
    <xf numFmtId="3" fontId="28" fillId="27" borderId="24" xfId="0" applyNumberFormat="1" applyFont="1" applyFill="1" applyBorder="1" applyAlignment="1">
      <alignment horizontal="right"/>
    </xf>
    <xf numFmtId="49" fontId="28" fillId="0" borderId="48" xfId="0" applyNumberFormat="1" applyFont="1" applyBorder="1" applyAlignment="1">
      <alignment/>
    </xf>
    <xf numFmtId="49" fontId="28" fillId="0" borderId="49" xfId="0" applyNumberFormat="1" applyFont="1" applyBorder="1" applyAlignment="1">
      <alignment/>
    </xf>
    <xf numFmtId="49" fontId="28" fillId="27" borderId="49" xfId="0" applyNumberFormat="1" applyFont="1" applyFill="1" applyBorder="1" applyAlignment="1">
      <alignment/>
    </xf>
    <xf numFmtId="0" fontId="28" fillId="0" borderId="50" xfId="0" applyFont="1" applyBorder="1" applyAlignment="1">
      <alignment/>
    </xf>
    <xf numFmtId="3" fontId="28" fillId="3" borderId="51" xfId="0" applyNumberFormat="1" applyFont="1" applyFill="1" applyBorder="1" applyAlignment="1">
      <alignment horizontal="right"/>
    </xf>
    <xf numFmtId="3" fontId="28" fillId="17" borderId="52" xfId="0" applyNumberFormat="1" applyFont="1" applyFill="1" applyBorder="1" applyAlignment="1">
      <alignment horizontal="right"/>
    </xf>
    <xf numFmtId="3" fontId="28" fillId="3" borderId="53" xfId="0" applyNumberFormat="1" applyFont="1" applyFill="1" applyBorder="1" applyAlignment="1">
      <alignment horizontal="right"/>
    </xf>
    <xf numFmtId="3" fontId="28" fillId="0" borderId="17" xfId="0" applyNumberFormat="1" applyFont="1" applyBorder="1" applyAlignment="1">
      <alignment horizontal="right"/>
    </xf>
    <xf numFmtId="3" fontId="28" fillId="0" borderId="20" xfId="0" applyNumberFormat="1" applyFont="1" applyFill="1" applyBorder="1" applyAlignment="1">
      <alignment horizontal="right"/>
    </xf>
    <xf numFmtId="3" fontId="28" fillId="0" borderId="54" xfId="0" applyNumberFormat="1" applyFont="1" applyBorder="1" applyAlignment="1">
      <alignment horizontal="right"/>
    </xf>
    <xf numFmtId="3" fontId="28" fillId="0" borderId="55" xfId="0" applyNumberFormat="1" applyFont="1" applyBorder="1" applyAlignment="1">
      <alignment horizontal="right"/>
    </xf>
    <xf numFmtId="3" fontId="28" fillId="0" borderId="22" xfId="0" applyNumberFormat="1" applyFont="1" applyBorder="1" applyAlignment="1">
      <alignment horizontal="right"/>
    </xf>
    <xf numFmtId="3" fontId="28" fillId="27" borderId="22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 horizontal="right"/>
    </xf>
    <xf numFmtId="3" fontId="28" fillId="0" borderId="56" xfId="0" applyNumberFormat="1" applyFont="1" applyBorder="1" applyAlignment="1">
      <alignment horizontal="right"/>
    </xf>
    <xf numFmtId="3" fontId="28" fillId="17" borderId="57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41" fillId="0" borderId="0" xfId="0" applyFont="1" applyAlignment="1">
      <alignment/>
    </xf>
    <xf numFmtId="3" fontId="5" fillId="28" borderId="15" xfId="0" applyNumberFormat="1" applyFont="1" applyFill="1" applyBorder="1" applyAlignment="1">
      <alignment/>
    </xf>
    <xf numFmtId="3" fontId="2" fillId="28" borderId="31" xfId="47" applyNumberFormat="1" applyFont="1" applyFill="1" applyBorder="1" applyAlignment="1">
      <alignment horizontal="center"/>
      <protection/>
    </xf>
    <xf numFmtId="3" fontId="2" fillId="28" borderId="31" xfId="47" applyNumberFormat="1" applyFont="1" applyFill="1" applyBorder="1" applyAlignment="1">
      <alignment horizontal="center" wrapText="1"/>
      <protection/>
    </xf>
    <xf numFmtId="3" fontId="3" fillId="27" borderId="14" xfId="47" applyNumberFormat="1" applyFont="1" applyFill="1" applyBorder="1" applyAlignment="1">
      <alignment horizontal="right"/>
      <protection/>
    </xf>
    <xf numFmtId="0" fontId="5" fillId="25" borderId="11" xfId="0" applyFont="1" applyFill="1" applyBorder="1" applyAlignment="1">
      <alignment horizontal="center"/>
    </xf>
    <xf numFmtId="3" fontId="3" fillId="28" borderId="16" xfId="47" applyNumberFormat="1" applyFont="1" applyFill="1" applyBorder="1" applyAlignment="1">
      <alignment horizontal="right"/>
      <protection/>
    </xf>
    <xf numFmtId="3" fontId="27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25" borderId="58" xfId="0" applyFont="1" applyFill="1" applyBorder="1" applyAlignment="1">
      <alignment horizontal="center"/>
    </xf>
    <xf numFmtId="0" fontId="28" fillId="25" borderId="59" xfId="0" applyFont="1" applyFill="1" applyBorder="1" applyAlignment="1">
      <alignment horizontal="center"/>
    </xf>
    <xf numFmtId="49" fontId="28" fillId="0" borderId="60" xfId="0" applyNumberFormat="1" applyFont="1" applyBorder="1" applyAlignment="1">
      <alignment/>
    </xf>
    <xf numFmtId="49" fontId="27" fillId="17" borderId="46" xfId="0" applyNumberFormat="1" applyFont="1" applyFill="1" applyBorder="1" applyAlignment="1">
      <alignment/>
    </xf>
    <xf numFmtId="0" fontId="27" fillId="3" borderId="27" xfId="0" applyFont="1" applyFill="1" applyBorder="1" applyAlignment="1">
      <alignment/>
    </xf>
    <xf numFmtId="0" fontId="28" fillId="25" borderId="61" xfId="0" applyFont="1" applyFill="1" applyBorder="1" applyAlignment="1">
      <alignment horizontal="center"/>
    </xf>
    <xf numFmtId="0" fontId="27" fillId="17" borderId="46" xfId="0" applyFont="1" applyFill="1" applyBorder="1" applyAlignment="1">
      <alignment/>
    </xf>
    <xf numFmtId="0" fontId="28" fillId="25" borderId="62" xfId="0" applyFont="1" applyFill="1" applyBorder="1" applyAlignment="1">
      <alignment horizontal="center"/>
    </xf>
    <xf numFmtId="0" fontId="28" fillId="25" borderId="63" xfId="0" applyFont="1" applyFill="1" applyBorder="1" applyAlignment="1">
      <alignment horizontal="center"/>
    </xf>
    <xf numFmtId="3" fontId="28" fillId="17" borderId="64" xfId="0" applyNumberFormat="1" applyFont="1" applyFill="1" applyBorder="1" applyAlignment="1">
      <alignment horizontal="right"/>
    </xf>
    <xf numFmtId="3" fontId="28" fillId="0" borderId="65" xfId="0" applyNumberFormat="1" applyFont="1" applyBorder="1" applyAlignment="1">
      <alignment horizontal="right"/>
    </xf>
    <xf numFmtId="3" fontId="28" fillId="3" borderId="64" xfId="0" applyNumberFormat="1" applyFont="1" applyFill="1" applyBorder="1" applyAlignment="1">
      <alignment horizontal="right"/>
    </xf>
    <xf numFmtId="3" fontId="28" fillId="17" borderId="30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30" borderId="31" xfId="0" applyNumberFormat="1" applyFont="1" applyFill="1" applyBorder="1" applyAlignment="1">
      <alignment horizontal="right"/>
    </xf>
    <xf numFmtId="3" fontId="28" fillId="30" borderId="30" xfId="0" applyNumberFormat="1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8" fillId="25" borderId="45" xfId="0" applyFont="1" applyFill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8" fillId="0" borderId="58" xfId="0" applyNumberFormat="1" applyFont="1" applyBorder="1" applyAlignment="1">
      <alignment/>
    </xf>
    <xf numFmtId="0" fontId="28" fillId="0" borderId="58" xfId="0" applyFont="1" applyBorder="1" applyAlignment="1">
      <alignment/>
    </xf>
    <xf numFmtId="49" fontId="28" fillId="0" borderId="59" xfId="0" applyNumberFormat="1" applyFont="1" applyBorder="1" applyAlignment="1">
      <alignment/>
    </xf>
    <xf numFmtId="49" fontId="28" fillId="25" borderId="16" xfId="0" applyNumberFormat="1" applyFont="1" applyFill="1" applyBorder="1" applyAlignment="1">
      <alignment/>
    </xf>
    <xf numFmtId="49" fontId="28" fillId="25" borderId="21" xfId="0" applyNumberFormat="1" applyFont="1" applyFill="1" applyBorder="1" applyAlignment="1">
      <alignment/>
    </xf>
    <xf numFmtId="49" fontId="28" fillId="25" borderId="21" xfId="0" applyNumberFormat="1" applyFont="1" applyFill="1" applyBorder="1" applyAlignment="1">
      <alignment horizontal="left"/>
    </xf>
    <xf numFmtId="49" fontId="28" fillId="25" borderId="45" xfId="0" applyNumberFormat="1" applyFont="1" applyFill="1" applyBorder="1" applyAlignment="1">
      <alignment/>
    </xf>
    <xf numFmtId="49" fontId="28" fillId="27" borderId="58" xfId="0" applyNumberFormat="1" applyFont="1" applyFill="1" applyBorder="1" applyAlignment="1">
      <alignment/>
    </xf>
    <xf numFmtId="0" fontId="28" fillId="0" borderId="59" xfId="0" applyFont="1" applyBorder="1" applyAlignment="1">
      <alignment/>
    </xf>
    <xf numFmtId="0" fontId="28" fillId="3" borderId="66" xfId="0" applyFont="1" applyFill="1" applyBorder="1" applyAlignment="1">
      <alignment/>
    </xf>
    <xf numFmtId="0" fontId="28" fillId="25" borderId="45" xfId="0" applyFont="1" applyFill="1" applyBorder="1" applyAlignment="1">
      <alignment horizontal="left"/>
    </xf>
    <xf numFmtId="49" fontId="27" fillId="17" borderId="67" xfId="0" applyNumberFormat="1" applyFont="1" applyFill="1" applyBorder="1" applyAlignment="1">
      <alignment/>
    </xf>
    <xf numFmtId="3" fontId="28" fillId="0" borderId="62" xfId="0" applyNumberFormat="1" applyFont="1" applyBorder="1" applyAlignment="1">
      <alignment horizontal="right"/>
    </xf>
    <xf numFmtId="3" fontId="28" fillId="26" borderId="62" xfId="0" applyNumberFormat="1" applyFont="1" applyFill="1" applyBorder="1" applyAlignment="1">
      <alignment horizontal="right"/>
    </xf>
    <xf numFmtId="3" fontId="28" fillId="0" borderId="63" xfId="0" applyNumberFormat="1" applyFont="1" applyBorder="1" applyAlignment="1">
      <alignment horizontal="right"/>
    </xf>
    <xf numFmtId="3" fontId="28" fillId="27" borderId="62" xfId="0" applyNumberFormat="1" applyFont="1" applyFill="1" applyBorder="1" applyAlignment="1">
      <alignment horizontal="right"/>
    </xf>
    <xf numFmtId="3" fontId="28" fillId="0" borderId="62" xfId="0" applyNumberFormat="1" applyFont="1" applyFill="1" applyBorder="1" applyAlignment="1">
      <alignment horizontal="right"/>
    </xf>
    <xf numFmtId="3" fontId="27" fillId="17" borderId="30" xfId="0" applyNumberFormat="1" applyFont="1" applyFill="1" applyBorder="1" applyAlignment="1">
      <alignment/>
    </xf>
    <xf numFmtId="3" fontId="27" fillId="30" borderId="30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5" xfId="0" applyNumberFormat="1" applyFont="1" applyFill="1" applyBorder="1" applyAlignment="1">
      <alignment/>
    </xf>
    <xf numFmtId="3" fontId="28" fillId="27" borderId="63" xfId="0" applyNumberFormat="1" applyFont="1" applyFill="1" applyBorder="1" applyAlignment="1">
      <alignment horizontal="right"/>
    </xf>
    <xf numFmtId="3" fontId="28" fillId="17" borderId="68" xfId="0" applyNumberFormat="1" applyFont="1" applyFill="1" applyBorder="1" applyAlignment="1">
      <alignment horizontal="right"/>
    </xf>
    <xf numFmtId="3" fontId="28" fillId="0" borderId="69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3" borderId="66" xfId="0" applyNumberFormat="1" applyFont="1" applyFill="1" applyBorder="1" applyAlignment="1">
      <alignment horizontal="right"/>
    </xf>
    <xf numFmtId="0" fontId="28" fillId="0" borderId="45" xfId="0" applyFont="1" applyBorder="1" applyAlignment="1">
      <alignment horizontal="center"/>
    </xf>
    <xf numFmtId="3" fontId="28" fillId="17" borderId="70" xfId="0" applyNumberFormat="1" applyFont="1" applyFill="1" applyBorder="1" applyAlignment="1">
      <alignment horizontal="right"/>
    </xf>
    <xf numFmtId="3" fontId="28" fillId="30" borderId="12" xfId="0" applyNumberFormat="1" applyFont="1" applyFill="1" applyBorder="1" applyAlignment="1">
      <alignment/>
    </xf>
    <xf numFmtId="3" fontId="28" fillId="0" borderId="45" xfId="0" applyNumberFormat="1" applyFont="1" applyFill="1" applyBorder="1" applyAlignment="1">
      <alignment/>
    </xf>
    <xf numFmtId="49" fontId="28" fillId="17" borderId="30" xfId="0" applyNumberFormat="1" applyFont="1" applyFill="1" applyBorder="1" applyAlignment="1">
      <alignment/>
    </xf>
    <xf numFmtId="49" fontId="28" fillId="25" borderId="15" xfId="0" applyNumberFormat="1" applyFont="1" applyFill="1" applyBorder="1" applyAlignment="1">
      <alignment/>
    </xf>
    <xf numFmtId="49" fontId="28" fillId="25" borderId="57" xfId="0" applyNumberFormat="1" applyFont="1" applyFill="1" applyBorder="1" applyAlignment="1">
      <alignment/>
    </xf>
    <xf numFmtId="3" fontId="28" fillId="31" borderId="68" xfId="0" applyNumberFormat="1" applyFont="1" applyFill="1" applyBorder="1" applyAlignment="1">
      <alignment horizontal="right"/>
    </xf>
    <xf numFmtId="3" fontId="28" fillId="31" borderId="30" xfId="0" applyNumberFormat="1" applyFont="1" applyFill="1" applyBorder="1" applyAlignment="1">
      <alignment/>
    </xf>
    <xf numFmtId="3" fontId="28" fillId="30" borderId="45" xfId="0" applyNumberFormat="1" applyFont="1" applyFill="1" applyBorder="1" applyAlignment="1">
      <alignment/>
    </xf>
    <xf numFmtId="3" fontId="27" fillId="0" borderId="63" xfId="0" applyNumberFormat="1" applyFont="1" applyBorder="1" applyAlignment="1">
      <alignment horizontal="right"/>
    </xf>
    <xf numFmtId="3" fontId="28" fillId="30" borderId="43" xfId="0" applyNumberFormat="1" applyFont="1" applyFill="1" applyBorder="1" applyAlignment="1">
      <alignment/>
    </xf>
    <xf numFmtId="3" fontId="28" fillId="30" borderId="64" xfId="0" applyNumberFormat="1" applyFont="1" applyFill="1" applyBorder="1" applyAlignment="1">
      <alignment horizontal="right"/>
    </xf>
    <xf numFmtId="0" fontId="28" fillId="3" borderId="27" xfId="0" applyFont="1" applyFill="1" applyBorder="1" applyAlignment="1">
      <alignment/>
    </xf>
    <xf numFmtId="0" fontId="28" fillId="17" borderId="46" xfId="0" applyFont="1" applyFill="1" applyBorder="1" applyAlignment="1">
      <alignment/>
    </xf>
    <xf numFmtId="49" fontId="28" fillId="17" borderId="46" xfId="0" applyNumberFormat="1" applyFont="1" applyFill="1" applyBorder="1" applyAlignment="1">
      <alignment/>
    </xf>
    <xf numFmtId="0" fontId="28" fillId="0" borderId="4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28" borderId="28" xfId="0" applyFont="1" applyFill="1" applyBorder="1" applyAlignment="1">
      <alignment horizontal="center"/>
    </xf>
    <xf numFmtId="49" fontId="28" fillId="28" borderId="29" xfId="0" applyNumberFormat="1" applyFont="1" applyFill="1" applyBorder="1" applyAlignment="1">
      <alignment/>
    </xf>
    <xf numFmtId="49" fontId="27" fillId="28" borderId="46" xfId="0" applyNumberFormat="1" applyFont="1" applyFill="1" applyBorder="1" applyAlignment="1">
      <alignment/>
    </xf>
    <xf numFmtId="3" fontId="28" fillId="28" borderId="64" xfId="0" applyNumberFormat="1" applyFont="1" applyFill="1" applyBorder="1" applyAlignment="1">
      <alignment horizontal="right"/>
    </xf>
    <xf numFmtId="3" fontId="28" fillId="28" borderId="29" xfId="0" applyNumberFormat="1" applyFont="1" applyFill="1" applyBorder="1" applyAlignment="1">
      <alignment horizontal="right"/>
    </xf>
    <xf numFmtId="3" fontId="28" fillId="28" borderId="30" xfId="0" applyNumberFormat="1" applyFont="1" applyFill="1" applyBorder="1" applyAlignment="1">
      <alignment horizontal="right"/>
    </xf>
    <xf numFmtId="3" fontId="28" fillId="28" borderId="31" xfId="0" applyNumberFormat="1" applyFont="1" applyFill="1" applyBorder="1" applyAlignment="1">
      <alignment horizontal="right"/>
    </xf>
    <xf numFmtId="0" fontId="1" fillId="25" borderId="71" xfId="47" applyFont="1" applyFill="1" applyBorder="1" applyAlignment="1">
      <alignment horizontal="center"/>
      <protection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25" borderId="71" xfId="0" applyFont="1" applyFill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8" fillId="0" borderId="73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25" borderId="52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8" fillId="25" borderId="7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" fillId="25" borderId="75" xfId="47" applyFont="1" applyFill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8" fillId="0" borderId="75" xfId="0" applyFont="1" applyBorder="1" applyAlignment="1">
      <alignment horizontal="center" wrapText="1"/>
    </xf>
    <xf numFmtId="0" fontId="28" fillId="0" borderId="41" xfId="0" applyFont="1" applyBorder="1" applyAlignment="1">
      <alignment horizontal="center" wrapText="1"/>
    </xf>
    <xf numFmtId="0" fontId="28" fillId="25" borderId="69" xfId="0" applyFont="1" applyFill="1" applyBorder="1" applyAlignment="1">
      <alignment horizontal="center"/>
    </xf>
    <xf numFmtId="0" fontId="28" fillId="25" borderId="76" xfId="0" applyFont="1" applyFill="1" applyBorder="1" applyAlignment="1">
      <alignment horizontal="center"/>
    </xf>
    <xf numFmtId="0" fontId="28" fillId="25" borderId="77" xfId="0" applyFont="1" applyFill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25" borderId="61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3" fontId="28" fillId="30" borderId="30" xfId="0" applyNumberFormat="1" applyFont="1" applyFill="1" applyBorder="1" applyAlignment="1">
      <alignment horizontal="right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R CJ a CP 2012 v1a" xfId="49"/>
    <cellStyle name="Normální 3" xfId="50"/>
    <cellStyle name="Normální 4" xfId="51"/>
    <cellStyle name="Followed Hyperlink" xfId="52"/>
    <cellStyle name="Poznámka" xfId="53"/>
    <cellStyle name="Poznámka 2" xfId="54"/>
    <cellStyle name="Poznámka 3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82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10225" y="12172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2095500" cy="1038225"/>
    <xdr:sp>
      <xdr:nvSpPr>
        <xdr:cNvPr id="2" name="AutoShape 2" descr="ostrava"/>
        <xdr:cNvSpPr>
          <a:spLocks noChangeAspect="1"/>
        </xdr:cNvSpPr>
      </xdr:nvSpPr>
      <xdr:spPr>
        <a:xfrm>
          <a:off x="5610225" y="121729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10225" y="121729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10225" y="1217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10225" y="12172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2095500" cy="1038225"/>
    <xdr:sp>
      <xdr:nvSpPr>
        <xdr:cNvPr id="6" name="AutoShape 2" descr="ostrava"/>
        <xdr:cNvSpPr>
          <a:spLocks noChangeAspect="1"/>
        </xdr:cNvSpPr>
      </xdr:nvSpPr>
      <xdr:spPr>
        <a:xfrm>
          <a:off x="5610225" y="121729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10225" y="121729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10225" y="1217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6007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9" name="AutoShape 1" descr="image002"/>
        <xdr:cNvSpPr>
          <a:spLocks noChangeAspect="1"/>
        </xdr:cNvSpPr>
      </xdr:nvSpPr>
      <xdr:spPr>
        <a:xfrm>
          <a:off x="560070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11" name="AutoShape 3" descr="vlajka EU"/>
        <xdr:cNvSpPr>
          <a:spLocks noChangeAspect="1"/>
        </xdr:cNvSpPr>
      </xdr:nvSpPr>
      <xdr:spPr>
        <a:xfrm>
          <a:off x="560070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4" name="AutoShape 2" descr="ostrava"/>
        <xdr:cNvSpPr>
          <a:spLocks noChangeAspect="1"/>
        </xdr:cNvSpPr>
      </xdr:nvSpPr>
      <xdr:spPr>
        <a:xfrm>
          <a:off x="56007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8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9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21" name="AutoShape 1" descr="image002"/>
        <xdr:cNvSpPr>
          <a:spLocks noChangeAspect="1"/>
        </xdr:cNvSpPr>
      </xdr:nvSpPr>
      <xdr:spPr>
        <a:xfrm>
          <a:off x="560070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22" name="AutoShape 2" descr="ostrava"/>
        <xdr:cNvSpPr>
          <a:spLocks noChangeAspect="1"/>
        </xdr:cNvSpPr>
      </xdr:nvSpPr>
      <xdr:spPr>
        <a:xfrm>
          <a:off x="560070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23" name="AutoShape 3" descr="vlajka EU"/>
        <xdr:cNvSpPr>
          <a:spLocks noChangeAspect="1"/>
        </xdr:cNvSpPr>
      </xdr:nvSpPr>
      <xdr:spPr>
        <a:xfrm>
          <a:off x="560070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4" name="AutoShape 4" descr="%3cimage001"/>
        <xdr:cNvSpPr>
          <a:spLocks noChangeAspect="1"/>
        </xdr:cNvSpPr>
      </xdr:nvSpPr>
      <xdr:spPr>
        <a:xfrm>
          <a:off x="560070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553075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530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553075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5307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5307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5307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5307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5307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340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3402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340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340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340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340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340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340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458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72125" y="1544955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62877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926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72125" y="14458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72125" y="1544955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72125" y="162877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72125" y="1926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72125" y="146208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72125" y="1561147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72125" y="1642110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72125" y="1943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94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1160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2095500" cy="1038225"/>
    <xdr:sp>
      <xdr:nvSpPr>
        <xdr:cNvPr id="2" name="AutoShape 2" descr="ostrava"/>
        <xdr:cNvSpPr>
          <a:spLocks noChangeAspect="1"/>
        </xdr:cNvSpPr>
      </xdr:nvSpPr>
      <xdr:spPr>
        <a:xfrm>
          <a:off x="5572125" y="141160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41160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7212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721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721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721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721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0545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05450" y="154305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0545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05450" y="154305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05450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05450" y="154305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56260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626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56260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626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626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626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626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626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626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56260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4" name="AutoShape 2" descr="ostrava"/>
        <xdr:cNvSpPr>
          <a:spLocks noChangeAspect="1"/>
        </xdr:cNvSpPr>
      </xdr:nvSpPr>
      <xdr:spPr>
        <a:xfrm>
          <a:off x="556260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5" name="AutoShape 3" descr="vlajka EU"/>
        <xdr:cNvSpPr>
          <a:spLocks noChangeAspect="1"/>
        </xdr:cNvSpPr>
      </xdr:nvSpPr>
      <xdr:spPr>
        <a:xfrm>
          <a:off x="556260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56260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2927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5" name="AutoShape 1" descr="image002"/>
        <xdr:cNvSpPr>
          <a:spLocks noChangeAspect="1"/>
        </xdr:cNvSpPr>
      </xdr:nvSpPr>
      <xdr:spPr>
        <a:xfrm>
          <a:off x="5629275" y="14601825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62927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7" name="AutoShape 3" descr="vlajka EU"/>
        <xdr:cNvSpPr>
          <a:spLocks noChangeAspect="1"/>
        </xdr:cNvSpPr>
      </xdr:nvSpPr>
      <xdr:spPr>
        <a:xfrm>
          <a:off x="5629275" y="16430625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0" name="AutoShape 2" descr="ostrava"/>
        <xdr:cNvSpPr>
          <a:spLocks noChangeAspect="1"/>
        </xdr:cNvSpPr>
      </xdr:nvSpPr>
      <xdr:spPr>
        <a:xfrm>
          <a:off x="562927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4" name="AutoShape 2" descr="ostrava"/>
        <xdr:cNvSpPr>
          <a:spLocks noChangeAspect="1"/>
        </xdr:cNvSpPr>
      </xdr:nvSpPr>
      <xdr:spPr>
        <a:xfrm>
          <a:off x="562927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62927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8" name="AutoShape 2" descr="ostrava"/>
        <xdr:cNvSpPr>
          <a:spLocks noChangeAspect="1"/>
        </xdr:cNvSpPr>
      </xdr:nvSpPr>
      <xdr:spPr>
        <a:xfrm>
          <a:off x="5629275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9" name="AutoShape 3" descr="vlajka EU"/>
        <xdr:cNvSpPr>
          <a:spLocks noChangeAspect="1"/>
        </xdr:cNvSpPr>
      </xdr:nvSpPr>
      <xdr:spPr>
        <a:xfrm>
          <a:off x="5629275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629275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38800" y="145446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38800" y="1553527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38800" y="1637347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38800" y="1935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38800" y="145446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638800" y="1553527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38800" y="1637347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38800" y="1935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38800" y="147066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638800" y="1569720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638800" y="1650682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388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3402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3402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3402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340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3402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34025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34025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34025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ew.000\Local%20Settings\Temporary%20Internet%20Files\OLKB\uvzky_trf_11_2006_dleNS_V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"/>
      <sheetName val="2160"/>
      <sheetName val="2170"/>
      <sheetName val="2180"/>
      <sheetName val="2190"/>
      <sheetName val="2200"/>
      <sheetName val="2210"/>
      <sheetName val="2220"/>
      <sheetName val="2221"/>
      <sheetName val="2230"/>
      <sheetName val="2240"/>
      <sheetName val="2250"/>
      <sheetName val="2255"/>
      <sheetName val="2260"/>
      <sheetName val="2261"/>
      <sheetName val="2270"/>
      <sheetName val="2280"/>
      <sheetName val="2290"/>
      <sheetName val="2310"/>
      <sheetName val="2900_EO"/>
      <sheetName val="2930"/>
      <sheetName val="2970"/>
      <sheetName val="2900_Stud"/>
      <sheetName val="2900_ost"/>
      <sheetName val="2900_ost _2006"/>
      <sheetName val="2900_PTO"/>
      <sheetName val="prof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3"/>
  <sheetViews>
    <sheetView zoomScalePageLayoutView="0" workbookViewId="0" topLeftCell="A1">
      <pane xSplit="2" ySplit="9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1" sqref="A51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3" max="23" width="13.421875" style="0" bestFit="1" customWidth="1"/>
    <col min="24" max="24" width="11.7109375" style="0" customWidth="1"/>
    <col min="25" max="25" width="11.421875" style="0" bestFit="1" customWidth="1"/>
    <col min="27" max="27" width="11.421875" style="0" bestFit="1" customWidth="1"/>
  </cols>
  <sheetData>
    <row r="1" spans="1:17" ht="15.75">
      <c r="A1" s="3" t="s">
        <v>143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282" t="s">
        <v>91</v>
      </c>
      <c r="B6" s="284" t="s">
        <v>2</v>
      </c>
      <c r="C6" s="286" t="s">
        <v>3</v>
      </c>
      <c r="D6" s="273" t="s">
        <v>88</v>
      </c>
      <c r="E6" s="274"/>
      <c r="F6" s="274"/>
      <c r="G6" s="274"/>
      <c r="H6" s="274"/>
      <c r="I6" s="274"/>
      <c r="J6" s="274"/>
      <c r="K6" s="275"/>
      <c r="L6" s="8" t="s">
        <v>1</v>
      </c>
      <c r="M6" s="288" t="s">
        <v>89</v>
      </c>
      <c r="N6" s="273"/>
      <c r="O6" s="274"/>
      <c r="P6" s="274"/>
      <c r="Q6" s="274"/>
      <c r="R6" s="274"/>
      <c r="S6" s="274"/>
      <c r="T6" s="274"/>
      <c r="U6" s="289"/>
      <c r="V6" s="8" t="s">
        <v>1</v>
      </c>
      <c r="W6" s="278" t="s">
        <v>137</v>
      </c>
      <c r="X6" s="279"/>
      <c r="Y6" s="10" t="s">
        <v>69</v>
      </c>
      <c r="Z6" s="9" t="s">
        <v>69</v>
      </c>
    </row>
    <row r="7" spans="1:26" ht="13.5" customHeight="1" thickBot="1">
      <c r="A7" s="283"/>
      <c r="B7" s="285"/>
      <c r="C7" s="287"/>
      <c r="D7" s="276"/>
      <c r="E7" s="276"/>
      <c r="F7" s="276"/>
      <c r="G7" s="276"/>
      <c r="H7" s="276"/>
      <c r="I7" s="276"/>
      <c r="J7" s="276"/>
      <c r="K7" s="277"/>
      <c r="L7" s="11" t="s">
        <v>70</v>
      </c>
      <c r="M7" s="290"/>
      <c r="N7" s="276"/>
      <c r="O7" s="276"/>
      <c r="P7" s="276"/>
      <c r="Q7" s="276"/>
      <c r="R7" s="276"/>
      <c r="S7" s="276"/>
      <c r="T7" s="276"/>
      <c r="U7" s="291"/>
      <c r="V7" s="11" t="s">
        <v>71</v>
      </c>
      <c r="W7" s="280"/>
      <c r="X7" s="281"/>
      <c r="Y7" s="11" t="s">
        <v>71</v>
      </c>
      <c r="Z7" s="11" t="s">
        <v>90</v>
      </c>
    </row>
    <row r="8" spans="1:26" ht="13.5" thickBot="1">
      <c r="A8" s="55"/>
      <c r="B8" s="155"/>
      <c r="C8" s="156"/>
      <c r="D8" s="101" t="s">
        <v>72</v>
      </c>
      <c r="E8" s="102" t="s">
        <v>73</v>
      </c>
      <c r="F8" s="102" t="s">
        <v>74</v>
      </c>
      <c r="G8" s="103" t="s">
        <v>75</v>
      </c>
      <c r="H8" s="102" t="s">
        <v>76</v>
      </c>
      <c r="I8" s="102" t="s">
        <v>77</v>
      </c>
      <c r="J8" s="102" t="s">
        <v>78</v>
      </c>
      <c r="K8" s="102" t="s">
        <v>79</v>
      </c>
      <c r="L8" s="100"/>
      <c r="M8" s="101" t="s">
        <v>80</v>
      </c>
      <c r="N8" s="115" t="s">
        <v>67</v>
      </c>
      <c r="O8" s="102" t="s">
        <v>81</v>
      </c>
      <c r="P8" s="102" t="s">
        <v>82</v>
      </c>
      <c r="Q8" s="102" t="s">
        <v>83</v>
      </c>
      <c r="R8" s="102" t="s">
        <v>84</v>
      </c>
      <c r="S8" s="102" t="s">
        <v>85</v>
      </c>
      <c r="T8" s="102" t="s">
        <v>86</v>
      </c>
      <c r="U8" s="102" t="s">
        <v>138</v>
      </c>
      <c r="V8" s="116"/>
      <c r="W8" s="117" t="s">
        <v>136</v>
      </c>
      <c r="X8" s="188" t="s">
        <v>135</v>
      </c>
      <c r="Y8" s="118"/>
      <c r="Z8" s="118"/>
    </row>
    <row r="9" spans="1:26" s="2" customFormat="1" ht="13.5" thickBot="1">
      <c r="A9" s="60" t="s">
        <v>93</v>
      </c>
      <c r="B9" s="97" t="s">
        <v>5</v>
      </c>
      <c r="C9" s="98"/>
      <c r="D9" s="99">
        <f aca="true" t="shared" si="0" ref="D9:K9">SUM(D10:D30)</f>
        <v>42712</v>
      </c>
      <c r="E9" s="99">
        <f t="shared" si="0"/>
        <v>152525</v>
      </c>
      <c r="F9" s="99">
        <f t="shared" si="0"/>
        <v>140945</v>
      </c>
      <c r="G9" s="99">
        <f t="shared" si="0"/>
        <v>195930</v>
      </c>
      <c r="H9" s="99">
        <f t="shared" si="0"/>
        <v>131620</v>
      </c>
      <c r="I9" s="99">
        <f t="shared" si="0"/>
        <v>85210</v>
      </c>
      <c r="J9" s="99">
        <f t="shared" si="0"/>
        <v>26234</v>
      </c>
      <c r="K9" s="99">
        <f t="shared" si="0"/>
        <v>50619</v>
      </c>
      <c r="L9" s="99">
        <f>SUM(D9:K9)</f>
        <v>825795</v>
      </c>
      <c r="M9" s="99">
        <f aca="true" t="shared" si="1" ref="M9:U9">SUM(M10:M30)</f>
        <v>107618</v>
      </c>
      <c r="N9" s="99">
        <f t="shared" si="1"/>
        <v>27165</v>
      </c>
      <c r="O9" s="99">
        <f t="shared" si="1"/>
        <v>7317</v>
      </c>
      <c r="P9" s="99">
        <f t="shared" si="1"/>
        <v>23698</v>
      </c>
      <c r="Q9" s="99">
        <f t="shared" si="1"/>
        <v>7000</v>
      </c>
      <c r="R9" s="99">
        <f t="shared" si="1"/>
        <v>1100</v>
      </c>
      <c r="S9" s="99">
        <f t="shared" si="1"/>
        <v>0</v>
      </c>
      <c r="T9" s="99">
        <f t="shared" si="1"/>
        <v>0</v>
      </c>
      <c r="U9" s="99">
        <f t="shared" si="1"/>
        <v>700</v>
      </c>
      <c r="V9" s="99">
        <f>SUM(M9:T9)</f>
        <v>173898</v>
      </c>
      <c r="W9" s="99">
        <f>SUM(W10:W30)</f>
        <v>40000</v>
      </c>
      <c r="X9" s="99">
        <f>SUM(X10:X30)</f>
        <v>6000</v>
      </c>
      <c r="Y9" s="99">
        <f>SUM(Y10:Y30)</f>
        <v>219898</v>
      </c>
      <c r="Z9" s="99">
        <f>SUM(Z10:Z30)</f>
        <v>1045693</v>
      </c>
    </row>
    <row r="10" spans="1:27" ht="12.75">
      <c r="A10" s="66">
        <v>1</v>
      </c>
      <c r="B10" s="67" t="s">
        <v>6</v>
      </c>
      <c r="C10" s="68" t="s">
        <v>7</v>
      </c>
      <c r="D10" s="14">
        <f>FZV!E10</f>
        <v>2100</v>
      </c>
      <c r="E10" s="14">
        <f>LF!E10</f>
        <v>8000</v>
      </c>
      <c r="F10" s="14">
        <f>'FF'!E10</f>
        <v>1937</v>
      </c>
      <c r="G10" s="54">
        <f>PřF!E10</f>
        <v>5950</v>
      </c>
      <c r="H10" s="14">
        <f>PdF!E10</f>
        <v>4850</v>
      </c>
      <c r="I10" s="15">
        <f>FTK!E11</f>
        <v>2300</v>
      </c>
      <c r="J10" s="54">
        <f>CMTF!E10</f>
        <v>1418</v>
      </c>
      <c r="K10" s="54">
        <f>PF!E10</f>
        <v>874</v>
      </c>
      <c r="L10" s="95">
        <f aca="true" t="shared" si="2" ref="L10:L30">SUM(D10:K10)</f>
        <v>27429</v>
      </c>
      <c r="M10" s="108">
        <f>RUP!E10</f>
        <v>3700</v>
      </c>
      <c r="N10" s="108">
        <f>KUP!E10</f>
        <v>6100</v>
      </c>
      <c r="O10" s="109">
        <f>VUP!E10</f>
        <v>0</v>
      </c>
      <c r="P10" s="109">
        <f>CVT!E10</f>
        <v>250</v>
      </c>
      <c r="Q10" s="109">
        <f>PZ!E10</f>
        <v>250</v>
      </c>
      <c r="R10" s="109">
        <f>ASC!E10</f>
        <v>67</v>
      </c>
      <c r="S10" s="109">
        <f>VTP!E10</f>
        <v>0</v>
      </c>
      <c r="T10" s="119">
        <f>PS!E10</f>
        <v>0</v>
      </c>
      <c r="U10" s="119">
        <f>SUM(KI!E10)</f>
        <v>0</v>
      </c>
      <c r="V10" s="121">
        <f aca="true" t="shared" si="3" ref="V10:V40">SUM(M10:T10)</f>
        <v>10367</v>
      </c>
      <c r="W10" s="20">
        <v>0</v>
      </c>
      <c r="X10" s="20">
        <v>0</v>
      </c>
      <c r="Y10" s="128">
        <f aca="true" t="shared" si="4" ref="Y10:Y31">SUM(V10:X10)</f>
        <v>10367</v>
      </c>
      <c r="Z10" s="128">
        <f>L10+V10+W10+X10</f>
        <v>37796</v>
      </c>
      <c r="AA10" s="12"/>
    </row>
    <row r="11" spans="1:26" ht="12.75">
      <c r="A11" s="37">
        <v>2</v>
      </c>
      <c r="B11" s="40" t="s">
        <v>8</v>
      </c>
      <c r="C11" s="41" t="s">
        <v>9</v>
      </c>
      <c r="D11" s="14">
        <f>FZV!E11</f>
        <v>800</v>
      </c>
      <c r="E11" s="14">
        <f>LF!E11</f>
        <v>7000</v>
      </c>
      <c r="F11" s="14">
        <f>'FF'!E11</f>
        <v>5387</v>
      </c>
      <c r="G11" s="54">
        <f>PřF!E11</f>
        <v>16800</v>
      </c>
      <c r="H11" s="14">
        <f>PdF!E11</f>
        <v>7500</v>
      </c>
      <c r="I11" s="15">
        <f>FTK!E12</f>
        <v>2900</v>
      </c>
      <c r="J11" s="54">
        <f>CMTF!E11</f>
        <v>1000</v>
      </c>
      <c r="K11" s="54">
        <f>PF!E11</f>
        <v>1000</v>
      </c>
      <c r="L11" s="95">
        <f t="shared" si="2"/>
        <v>42387</v>
      </c>
      <c r="M11" s="105">
        <f>RUP!E11</f>
        <v>815</v>
      </c>
      <c r="N11" s="105">
        <f>KUP!E11</f>
        <v>0</v>
      </c>
      <c r="O11" s="110">
        <f>VUP!E11</f>
        <v>0</v>
      </c>
      <c r="P11" s="110">
        <f>CVT!E11</f>
        <v>0</v>
      </c>
      <c r="Q11" s="110">
        <f>PZ!E11</f>
        <v>4200</v>
      </c>
      <c r="R11" s="110">
        <f>ASC!E11</f>
        <v>0</v>
      </c>
      <c r="S11" s="110">
        <f>VTP!E11</f>
        <v>0</v>
      </c>
      <c r="T11" s="107">
        <f>PS!E11</f>
        <v>0</v>
      </c>
      <c r="U11" s="107">
        <f>KI!E11</f>
        <v>40</v>
      </c>
      <c r="V11" s="122">
        <f t="shared" si="3"/>
        <v>5015</v>
      </c>
      <c r="W11" s="21">
        <v>0</v>
      </c>
      <c r="X11" s="21">
        <v>0</v>
      </c>
      <c r="Y11" s="129">
        <f t="shared" si="4"/>
        <v>5015</v>
      </c>
      <c r="Z11" s="129">
        <f>L11+V11+W11+X11</f>
        <v>47402</v>
      </c>
    </row>
    <row r="12" spans="1:26" ht="12.75">
      <c r="A12" s="37">
        <f aca="true" t="shared" si="5" ref="A12:A46">A11+1</f>
        <v>3</v>
      </c>
      <c r="B12" s="40" t="s">
        <v>10</v>
      </c>
      <c r="C12" s="41" t="s">
        <v>11</v>
      </c>
      <c r="D12" s="14">
        <f>FZV!E12</f>
        <v>0</v>
      </c>
      <c r="E12" s="14">
        <f>LF!E12</f>
        <v>0</v>
      </c>
      <c r="F12" s="14">
        <f>'FF'!E12</f>
        <v>0</v>
      </c>
      <c r="G12" s="54">
        <f>PřF!E12</f>
        <v>0</v>
      </c>
      <c r="H12" s="14">
        <f>PdF!E12</f>
        <v>0</v>
      </c>
      <c r="I12" s="15">
        <f>FTK!E13</f>
        <v>0</v>
      </c>
      <c r="J12" s="54">
        <f>CMTF!E12</f>
        <v>0</v>
      </c>
      <c r="K12" s="54">
        <f>PF!E12</f>
        <v>0</v>
      </c>
      <c r="L12" s="95">
        <f t="shared" si="2"/>
        <v>0</v>
      </c>
      <c r="M12" s="105">
        <f>RUP!E12</f>
        <v>0</v>
      </c>
      <c r="N12" s="105">
        <f>KUP!E12</f>
        <v>0</v>
      </c>
      <c r="O12" s="110">
        <f>VUP!E12</f>
        <v>0</v>
      </c>
      <c r="P12" s="110">
        <f>CVT!E12</f>
        <v>0</v>
      </c>
      <c r="Q12" s="110">
        <f>PZ!E12</f>
        <v>0</v>
      </c>
      <c r="R12" s="110">
        <f>ASC!E12</f>
        <v>0</v>
      </c>
      <c r="S12" s="110">
        <f>VTP!E12</f>
        <v>0</v>
      </c>
      <c r="T12" s="107">
        <f>PS!E12</f>
        <v>0</v>
      </c>
      <c r="U12" s="107">
        <f>KI!E12</f>
        <v>0</v>
      </c>
      <c r="V12" s="122">
        <f t="shared" si="3"/>
        <v>0</v>
      </c>
      <c r="W12" s="21">
        <v>0</v>
      </c>
      <c r="X12" s="21">
        <v>0</v>
      </c>
      <c r="Y12" s="129">
        <f t="shared" si="4"/>
        <v>0</v>
      </c>
      <c r="Z12" s="129">
        <f aca="true" t="shared" si="6" ref="Z12:Z30">L12+V12+W12+X12</f>
        <v>0</v>
      </c>
    </row>
    <row r="13" spans="1:26" ht="12.75">
      <c r="A13" s="37">
        <f t="shared" si="5"/>
        <v>4</v>
      </c>
      <c r="B13" s="40" t="s">
        <v>12</v>
      </c>
      <c r="C13" s="41" t="s">
        <v>13</v>
      </c>
      <c r="D13" s="14">
        <f>FZV!E13</f>
        <v>150</v>
      </c>
      <c r="E13" s="14">
        <f>LF!E13</f>
        <v>2500</v>
      </c>
      <c r="F13" s="14">
        <f>'FF'!E13</f>
        <v>648</v>
      </c>
      <c r="G13" s="54">
        <f>PřF!E13</f>
        <v>1900</v>
      </c>
      <c r="H13" s="14">
        <f>PdF!E13</f>
        <v>930</v>
      </c>
      <c r="I13" s="15">
        <f>FTK!E14</f>
        <v>350</v>
      </c>
      <c r="J13" s="54">
        <f>CMTF!E13</f>
        <v>346</v>
      </c>
      <c r="K13" s="54">
        <f>PF!E13</f>
        <v>300</v>
      </c>
      <c r="L13" s="95">
        <f t="shared" si="2"/>
        <v>7124</v>
      </c>
      <c r="M13" s="105">
        <f>RUP!E13</f>
        <v>500</v>
      </c>
      <c r="N13" s="105">
        <f>KUP!E13</f>
        <v>50</v>
      </c>
      <c r="O13" s="110">
        <f>VUP!E13</f>
        <v>0</v>
      </c>
      <c r="P13" s="110">
        <f>CVT!E13</f>
        <v>20</v>
      </c>
      <c r="Q13" s="110">
        <f>PZ!E13</f>
        <v>600</v>
      </c>
      <c r="R13" s="110">
        <f>ASC!E13</f>
        <v>1</v>
      </c>
      <c r="S13" s="110">
        <f>VTP!E13</f>
        <v>0</v>
      </c>
      <c r="T13" s="107">
        <f>PS!E13</f>
        <v>0</v>
      </c>
      <c r="U13" s="107">
        <f>KI!E13</f>
        <v>0</v>
      </c>
      <c r="V13" s="122">
        <f t="shared" si="3"/>
        <v>1171</v>
      </c>
      <c r="W13" s="21">
        <v>0</v>
      </c>
      <c r="X13" s="21">
        <v>0</v>
      </c>
      <c r="Y13" s="129">
        <f t="shared" si="4"/>
        <v>1171</v>
      </c>
      <c r="Z13" s="129">
        <f t="shared" si="6"/>
        <v>8295</v>
      </c>
    </row>
    <row r="14" spans="1:26" ht="12.75">
      <c r="A14" s="37">
        <f t="shared" si="5"/>
        <v>5</v>
      </c>
      <c r="B14" s="40" t="s">
        <v>14</v>
      </c>
      <c r="C14" s="41" t="s">
        <v>15</v>
      </c>
      <c r="D14" s="14">
        <f>FZV!E14</f>
        <v>180</v>
      </c>
      <c r="E14" s="14">
        <f>LF!E14</f>
        <v>3200</v>
      </c>
      <c r="F14" s="14">
        <f>'FF'!E14</f>
        <v>1763</v>
      </c>
      <c r="G14" s="54">
        <f>PřF!E14</f>
        <v>1500</v>
      </c>
      <c r="H14" s="14">
        <f>PdF!E14</f>
        <v>1915</v>
      </c>
      <c r="I14" s="15">
        <f>FTK!E15</f>
        <v>1000</v>
      </c>
      <c r="J14" s="54">
        <f>CMTF!E14</f>
        <v>90</v>
      </c>
      <c r="K14" s="54">
        <f>PF!E14</f>
        <v>315</v>
      </c>
      <c r="L14" s="95">
        <f t="shared" si="2"/>
        <v>9963</v>
      </c>
      <c r="M14" s="105">
        <f>RUP!E14</f>
        <v>3350</v>
      </c>
      <c r="N14" s="105">
        <f>KUP!E14</f>
        <v>100</v>
      </c>
      <c r="O14" s="110">
        <f>VUP!E14</f>
        <v>0</v>
      </c>
      <c r="P14" s="110">
        <f>CVT!E14</f>
        <v>49</v>
      </c>
      <c r="Q14" s="110">
        <f>PZ!E14</f>
        <v>0</v>
      </c>
      <c r="R14" s="110">
        <f>ASC!E14</f>
        <v>0</v>
      </c>
      <c r="S14" s="110">
        <f>VTP!E14</f>
        <v>0</v>
      </c>
      <c r="T14" s="107">
        <f>PS!E14</f>
        <v>0</v>
      </c>
      <c r="U14" s="107">
        <f>KI!E14</f>
        <v>0</v>
      </c>
      <c r="V14" s="122">
        <f t="shared" si="3"/>
        <v>3499</v>
      </c>
      <c r="W14" s="21">
        <v>0</v>
      </c>
      <c r="X14" s="21">
        <v>0</v>
      </c>
      <c r="Y14" s="129">
        <f t="shared" si="4"/>
        <v>3499</v>
      </c>
      <c r="Z14" s="129">
        <f t="shared" si="6"/>
        <v>13462</v>
      </c>
    </row>
    <row r="15" spans="1:26" ht="12.75">
      <c r="A15" s="37">
        <f t="shared" si="5"/>
        <v>6</v>
      </c>
      <c r="B15" s="40" t="s">
        <v>16</v>
      </c>
      <c r="C15" s="41" t="s">
        <v>17</v>
      </c>
      <c r="D15" s="14">
        <f>FZV!E15</f>
        <v>0</v>
      </c>
      <c r="E15" s="14">
        <f>LF!E15</f>
        <v>0</v>
      </c>
      <c r="F15" s="14">
        <f>'FF'!E15</f>
        <v>0</v>
      </c>
      <c r="G15" s="54">
        <f>PřF!E15</f>
        <v>0</v>
      </c>
      <c r="H15" s="14">
        <f>PdF!E15</f>
        <v>0</v>
      </c>
      <c r="I15" s="15">
        <f>FTK!E16</f>
        <v>0</v>
      </c>
      <c r="J15" s="54">
        <f>CMTF!E15</f>
        <v>0</v>
      </c>
      <c r="K15" s="54">
        <f>PF!E15</f>
        <v>0</v>
      </c>
      <c r="L15" s="95">
        <f t="shared" si="2"/>
        <v>0</v>
      </c>
      <c r="M15" s="105">
        <f>RUP!E15</f>
        <v>0</v>
      </c>
      <c r="N15" s="105">
        <f>KUP!E15</f>
        <v>0</v>
      </c>
      <c r="O15" s="110">
        <f>VUP!E15</f>
        <v>0</v>
      </c>
      <c r="P15" s="110">
        <f>CVT!E15</f>
        <v>0</v>
      </c>
      <c r="Q15" s="110">
        <f>PZ!E15</f>
        <v>0</v>
      </c>
      <c r="R15" s="110">
        <f>ASC!E15</f>
        <v>0</v>
      </c>
      <c r="S15" s="110">
        <f>VTP!E15</f>
        <v>0</v>
      </c>
      <c r="T15" s="107">
        <f>PS!E15</f>
        <v>0</v>
      </c>
      <c r="U15" s="107">
        <f>KI!E15</f>
        <v>0</v>
      </c>
      <c r="V15" s="122">
        <f t="shared" si="3"/>
        <v>0</v>
      </c>
      <c r="W15" s="21">
        <v>0</v>
      </c>
      <c r="X15" s="21">
        <v>0</v>
      </c>
      <c r="Y15" s="129">
        <f t="shared" si="4"/>
        <v>0</v>
      </c>
      <c r="Z15" s="129">
        <f t="shared" si="6"/>
        <v>0</v>
      </c>
    </row>
    <row r="16" spans="1:26" ht="12.75">
      <c r="A16" s="37">
        <f t="shared" si="5"/>
        <v>7</v>
      </c>
      <c r="B16" s="40" t="s">
        <v>18</v>
      </c>
      <c r="C16" s="41" t="s">
        <v>19</v>
      </c>
      <c r="D16" s="14">
        <f>FZV!E16</f>
        <v>1700</v>
      </c>
      <c r="E16" s="14">
        <f>LF!E16</f>
        <v>8000</v>
      </c>
      <c r="F16" s="14">
        <f>'FF'!E16</f>
        <v>6000</v>
      </c>
      <c r="G16" s="54">
        <f>PřF!E16</f>
        <v>4621</v>
      </c>
      <c r="H16" s="14">
        <f>PdF!E16</f>
        <v>7470</v>
      </c>
      <c r="I16" s="15">
        <f>FTK!E17</f>
        <v>2600</v>
      </c>
      <c r="J16" s="54">
        <f>CMTF!E16</f>
        <v>2645</v>
      </c>
      <c r="K16" s="54">
        <f>PF!E16</f>
        <v>2701</v>
      </c>
      <c r="L16" s="95">
        <f t="shared" si="2"/>
        <v>35737</v>
      </c>
      <c r="M16" s="105">
        <f>RUP!E16</f>
        <v>9000</v>
      </c>
      <c r="N16" s="105">
        <f>KUP!E16</f>
        <v>1100</v>
      </c>
      <c r="O16" s="110">
        <f>VUP!E16</f>
        <v>0</v>
      </c>
      <c r="P16" s="110">
        <f>CVT!E16</f>
        <v>6332</v>
      </c>
      <c r="Q16" s="110">
        <f>PZ!E16</f>
        <v>1950</v>
      </c>
      <c r="R16" s="110">
        <f>ASC!E16</f>
        <v>44</v>
      </c>
      <c r="S16" s="110">
        <f>VTP!E16</f>
        <v>0</v>
      </c>
      <c r="T16" s="107">
        <f>PS!E16</f>
        <v>0</v>
      </c>
      <c r="U16" s="107">
        <f>KI!E16</f>
        <v>0</v>
      </c>
      <c r="V16" s="122">
        <f t="shared" si="3"/>
        <v>18426</v>
      </c>
      <c r="W16" s="21">
        <v>0</v>
      </c>
      <c r="X16" s="21">
        <v>0</v>
      </c>
      <c r="Y16" s="129">
        <f t="shared" si="4"/>
        <v>18426</v>
      </c>
      <c r="Z16" s="129">
        <f t="shared" si="6"/>
        <v>54163</v>
      </c>
    </row>
    <row r="17" spans="1:26" ht="12.75">
      <c r="A17" s="37">
        <v>8</v>
      </c>
      <c r="B17" s="40" t="s">
        <v>20</v>
      </c>
      <c r="C17" s="41" t="s">
        <v>21</v>
      </c>
      <c r="D17" s="14">
        <f>FZV!E17</f>
        <v>21150</v>
      </c>
      <c r="E17" s="14">
        <f>LF!E17</f>
        <v>73000</v>
      </c>
      <c r="F17" s="14">
        <f>'FF'!E17</f>
        <v>95118</v>
      </c>
      <c r="G17" s="54">
        <f>PřF!E17</f>
        <v>110000</v>
      </c>
      <c r="H17" s="14">
        <f>PdF!E17</f>
        <v>81300</v>
      </c>
      <c r="I17" s="15">
        <f>FTK!E18</f>
        <v>48000</v>
      </c>
      <c r="J17" s="54">
        <f>CMTF!E17</f>
        <v>16040</v>
      </c>
      <c r="K17" s="54">
        <f>PF!E17</f>
        <v>30200</v>
      </c>
      <c r="L17" s="95">
        <f t="shared" si="2"/>
        <v>474808</v>
      </c>
      <c r="M17" s="105">
        <f>RUP!E17</f>
        <v>41497</v>
      </c>
      <c r="N17" s="105">
        <f>KUP!E17</f>
        <v>13828</v>
      </c>
      <c r="O17" s="110">
        <f>VUP!E17</f>
        <v>5380</v>
      </c>
      <c r="P17" s="110">
        <f>CVT!E17</f>
        <v>11780</v>
      </c>
      <c r="Q17" s="110">
        <f>PZ!E17</f>
        <v>0</v>
      </c>
      <c r="R17" s="110">
        <f>ASC!E17</f>
        <v>635</v>
      </c>
      <c r="S17" s="110">
        <f>VTP!E17</f>
        <v>0</v>
      </c>
      <c r="T17" s="107">
        <f>PS!E17</f>
        <v>0</v>
      </c>
      <c r="U17" s="107">
        <f>KI!E17</f>
        <v>420</v>
      </c>
      <c r="V17" s="122">
        <f t="shared" si="3"/>
        <v>73120</v>
      </c>
      <c r="W17" s="21">
        <v>0</v>
      </c>
      <c r="X17" s="21">
        <v>0</v>
      </c>
      <c r="Y17" s="129">
        <f t="shared" si="4"/>
        <v>73120</v>
      </c>
      <c r="Z17" s="129">
        <f t="shared" si="6"/>
        <v>547928</v>
      </c>
    </row>
    <row r="18" spans="1:26" ht="12.75">
      <c r="A18" s="37">
        <v>9</v>
      </c>
      <c r="B18" s="40" t="s">
        <v>22</v>
      </c>
      <c r="C18" s="41" t="s">
        <v>23</v>
      </c>
      <c r="D18" s="14">
        <f>FZV!E18</f>
        <v>7191</v>
      </c>
      <c r="E18" s="14">
        <f>LF!E18</f>
        <v>21125</v>
      </c>
      <c r="F18" s="14">
        <f>'FF'!E18</f>
        <v>30368</v>
      </c>
      <c r="G18" s="54">
        <f>PřF!E18</f>
        <v>37400</v>
      </c>
      <c r="H18" s="14">
        <f>PdF!E18</f>
        <v>25500</v>
      </c>
      <c r="I18" s="15">
        <f>FTK!E19</f>
        <v>16200</v>
      </c>
      <c r="J18" s="54">
        <f>CMTF!E18</f>
        <v>4893</v>
      </c>
      <c r="K18" s="54">
        <f>PF!E18</f>
        <v>10148</v>
      </c>
      <c r="L18" s="95">
        <f t="shared" si="2"/>
        <v>152825</v>
      </c>
      <c r="M18" s="105">
        <f>RUP!E18</f>
        <v>13940</v>
      </c>
      <c r="N18" s="105">
        <f>KUP!E18</f>
        <v>4830</v>
      </c>
      <c r="O18" s="110">
        <f>VUP!E18</f>
        <v>1830</v>
      </c>
      <c r="P18" s="110">
        <f>CVT!E18</f>
        <v>3995</v>
      </c>
      <c r="Q18" s="110">
        <f>PZ!E18</f>
        <v>0</v>
      </c>
      <c r="R18" s="110">
        <f>ASC!E18</f>
        <v>204</v>
      </c>
      <c r="S18" s="110">
        <f>VTP!E18</f>
        <v>0</v>
      </c>
      <c r="T18" s="107">
        <f>PS!E18</f>
        <v>0</v>
      </c>
      <c r="U18" s="107">
        <f>KI!E18</f>
        <v>96</v>
      </c>
      <c r="V18" s="122">
        <f t="shared" si="3"/>
        <v>24799</v>
      </c>
      <c r="W18" s="19">
        <v>0</v>
      </c>
      <c r="X18" s="19">
        <v>0</v>
      </c>
      <c r="Y18" s="129">
        <f t="shared" si="4"/>
        <v>24799</v>
      </c>
      <c r="Z18" s="129">
        <f t="shared" si="6"/>
        <v>177624</v>
      </c>
    </row>
    <row r="19" spans="1:26" ht="12.75">
      <c r="A19" s="37">
        <v>10</v>
      </c>
      <c r="B19" s="40" t="s">
        <v>106</v>
      </c>
      <c r="C19" s="41" t="s">
        <v>107</v>
      </c>
      <c r="D19" s="14">
        <f>FZV!E19</f>
        <v>0</v>
      </c>
      <c r="E19" s="14">
        <f>LF!E19</f>
        <v>0</v>
      </c>
      <c r="F19" s="14">
        <f>'FF'!E19</f>
        <v>375</v>
      </c>
      <c r="G19" s="54">
        <f>PřF!E19</f>
        <v>463</v>
      </c>
      <c r="H19" s="14">
        <f>PdF!E19</f>
        <v>0</v>
      </c>
      <c r="I19" s="15">
        <f>FTK!E20</f>
        <v>0</v>
      </c>
      <c r="J19" s="54">
        <f>CMTF!E19</f>
        <v>92</v>
      </c>
      <c r="K19" s="54">
        <f>PF!E19</f>
        <v>140</v>
      </c>
      <c r="L19" s="95">
        <f t="shared" si="2"/>
        <v>1070</v>
      </c>
      <c r="M19" s="105">
        <f>RUP!E19</f>
        <v>172</v>
      </c>
      <c r="N19" s="105">
        <f>KUP!E19</f>
        <v>70</v>
      </c>
      <c r="O19" s="110">
        <f>VUP!E19</f>
        <v>22</v>
      </c>
      <c r="P19" s="110">
        <f>CVT!E19</f>
        <v>0</v>
      </c>
      <c r="Q19" s="110">
        <f>PZ!E19</f>
        <v>0</v>
      </c>
      <c r="R19" s="110">
        <f>ASC!E19</f>
        <v>7</v>
      </c>
      <c r="S19" s="110">
        <f>VTP!E19</f>
        <v>0</v>
      </c>
      <c r="T19" s="107">
        <f>PS!E19</f>
        <v>0</v>
      </c>
      <c r="U19" s="107">
        <f>KI!E19</f>
        <v>0</v>
      </c>
      <c r="V19" s="122">
        <f t="shared" si="3"/>
        <v>271</v>
      </c>
      <c r="W19" s="21">
        <v>0</v>
      </c>
      <c r="X19" s="21">
        <v>0</v>
      </c>
      <c r="Y19" s="129">
        <f t="shared" si="4"/>
        <v>271</v>
      </c>
      <c r="Z19" s="129">
        <f t="shared" si="6"/>
        <v>1341</v>
      </c>
    </row>
    <row r="20" spans="1:26" ht="12.75">
      <c r="A20" s="37">
        <v>11</v>
      </c>
      <c r="B20" s="40" t="s">
        <v>24</v>
      </c>
      <c r="C20" s="41" t="s">
        <v>25</v>
      </c>
      <c r="D20" s="14">
        <f>FZV!E20</f>
        <v>735</v>
      </c>
      <c r="E20" s="14">
        <f>LF!E20</f>
        <v>4700</v>
      </c>
      <c r="F20" s="14">
        <f>'FF'!E20</f>
        <v>4565</v>
      </c>
      <c r="G20" s="54">
        <f>PřF!E20</f>
        <v>4900</v>
      </c>
      <c r="H20" s="14">
        <f>PdF!E20</f>
        <v>1350</v>
      </c>
      <c r="I20" s="15">
        <f>FTK!E21</f>
        <v>1820</v>
      </c>
      <c r="J20" s="54">
        <f>CMTF!E20</f>
        <v>960</v>
      </c>
      <c r="K20" s="54">
        <f>PF!E20</f>
        <v>444</v>
      </c>
      <c r="L20" s="95">
        <f t="shared" si="2"/>
        <v>19474</v>
      </c>
      <c r="M20" s="105">
        <f>RUP!E20</f>
        <v>562</v>
      </c>
      <c r="N20" s="105">
        <f>KUP!E20</f>
        <v>243</v>
      </c>
      <c r="O20" s="110">
        <f>VUP!E20</f>
        <v>85</v>
      </c>
      <c r="P20" s="110">
        <f>CVT!E20</f>
        <v>177</v>
      </c>
      <c r="Q20" s="110">
        <f>PZ!E20</f>
        <v>0</v>
      </c>
      <c r="R20" s="110">
        <f>ASC!E20</f>
        <v>64</v>
      </c>
      <c r="S20" s="110">
        <f>VTP!E20</f>
        <v>0</v>
      </c>
      <c r="T20" s="107">
        <f>PS!E20</f>
        <v>0</v>
      </c>
      <c r="U20" s="107">
        <f>KI!E20</f>
        <v>5</v>
      </c>
      <c r="V20" s="122">
        <f t="shared" si="3"/>
        <v>1131</v>
      </c>
      <c r="W20" s="21">
        <v>0</v>
      </c>
      <c r="X20" s="21">
        <v>0</v>
      </c>
      <c r="Y20" s="129">
        <f t="shared" si="4"/>
        <v>1131</v>
      </c>
      <c r="Z20" s="129">
        <f t="shared" si="6"/>
        <v>20605</v>
      </c>
    </row>
    <row r="21" spans="1:26" ht="12.75">
      <c r="A21" s="37">
        <v>12</v>
      </c>
      <c r="B21" s="46" t="s">
        <v>63</v>
      </c>
      <c r="C21" s="41" t="s">
        <v>68</v>
      </c>
      <c r="D21" s="14">
        <f>FZV!E21</f>
        <v>0</v>
      </c>
      <c r="E21" s="14">
        <f>LF!E21</f>
        <v>0</v>
      </c>
      <c r="F21" s="14">
        <f>'FF'!E21</f>
        <v>69</v>
      </c>
      <c r="G21" s="54">
        <f>PřF!E21</f>
        <v>130</v>
      </c>
      <c r="H21" s="14">
        <f>PdF!E21</f>
        <v>0</v>
      </c>
      <c r="I21" s="15">
        <f>FTK!E22</f>
        <v>60</v>
      </c>
      <c r="J21" s="54">
        <f>CMTF!E21</f>
        <v>20</v>
      </c>
      <c r="K21" s="54">
        <f>PF!E21</f>
        <v>35</v>
      </c>
      <c r="L21" s="95">
        <f t="shared" si="2"/>
        <v>314</v>
      </c>
      <c r="M21" s="105">
        <f>RUP!E21</f>
        <v>436</v>
      </c>
      <c r="N21" s="105">
        <f>KUP!E21</f>
        <v>50</v>
      </c>
      <c r="O21" s="110">
        <f>VUP!E21</f>
        <v>0</v>
      </c>
      <c r="P21" s="110">
        <f>CVT!E21</f>
        <v>20</v>
      </c>
      <c r="Q21" s="110">
        <f>PZ!E21</f>
        <v>0</v>
      </c>
      <c r="R21" s="110">
        <f>ASC!E21</f>
        <v>0</v>
      </c>
      <c r="S21" s="110">
        <f>VTP!E21</f>
        <v>0</v>
      </c>
      <c r="T21" s="107">
        <f>PS!E21</f>
        <v>0</v>
      </c>
      <c r="U21" s="107">
        <f>KI!E21</f>
        <v>0</v>
      </c>
      <c r="V21" s="122">
        <f t="shared" si="3"/>
        <v>506</v>
      </c>
      <c r="W21" s="19">
        <v>0</v>
      </c>
      <c r="X21" s="19">
        <v>0</v>
      </c>
      <c r="Y21" s="129">
        <f t="shared" si="4"/>
        <v>506</v>
      </c>
      <c r="Z21" s="129">
        <f t="shared" si="6"/>
        <v>820</v>
      </c>
    </row>
    <row r="22" spans="1:26" ht="12.75">
      <c r="A22" s="37">
        <v>13</v>
      </c>
      <c r="B22" s="40" t="s">
        <v>26</v>
      </c>
      <c r="C22" s="41" t="s">
        <v>27</v>
      </c>
      <c r="D22" s="14">
        <f>FZV!E22</f>
        <v>2</v>
      </c>
      <c r="E22" s="14">
        <f>LF!E22</f>
        <v>0</v>
      </c>
      <c r="F22" s="14">
        <f>'FF'!E22</f>
        <v>5</v>
      </c>
      <c r="G22" s="54">
        <f>PřF!E22</f>
        <v>55</v>
      </c>
      <c r="H22" s="14">
        <f>PdF!E22</f>
        <v>5</v>
      </c>
      <c r="I22" s="15">
        <f>FTK!E23</f>
        <v>15</v>
      </c>
      <c r="J22" s="54">
        <f>CMTF!E22</f>
        <v>2</v>
      </c>
      <c r="K22" s="54">
        <f>PF!E22</f>
        <v>4</v>
      </c>
      <c r="L22" s="95">
        <f t="shared" si="2"/>
        <v>88</v>
      </c>
      <c r="M22" s="105">
        <f>RUP!E22</f>
        <v>5</v>
      </c>
      <c r="N22" s="105">
        <f>KUP!E22</f>
        <v>3</v>
      </c>
      <c r="O22" s="110">
        <f>VUP!E22</f>
        <v>0</v>
      </c>
      <c r="P22" s="110">
        <f>CVT!E22</f>
        <v>1</v>
      </c>
      <c r="Q22" s="110">
        <f>PZ!E22</f>
        <v>0</v>
      </c>
      <c r="R22" s="110">
        <f>ASC!E22</f>
        <v>0</v>
      </c>
      <c r="S22" s="110">
        <f>VTP!E22</f>
        <v>0</v>
      </c>
      <c r="T22" s="107">
        <f>PS!E22</f>
        <v>0</v>
      </c>
      <c r="U22" s="107">
        <f>KI!E22</f>
        <v>0</v>
      </c>
      <c r="V22" s="123">
        <f t="shared" si="3"/>
        <v>9</v>
      </c>
      <c r="W22" s="21">
        <v>0</v>
      </c>
      <c r="X22" s="21">
        <v>0</v>
      </c>
      <c r="Y22" s="129">
        <f t="shared" si="4"/>
        <v>9</v>
      </c>
      <c r="Z22" s="129">
        <f t="shared" si="6"/>
        <v>97</v>
      </c>
    </row>
    <row r="23" spans="1:26" ht="12.75">
      <c r="A23" s="37">
        <f t="shared" si="5"/>
        <v>14</v>
      </c>
      <c r="B23" s="40" t="s">
        <v>28</v>
      </c>
      <c r="C23" s="41" t="s">
        <v>29</v>
      </c>
      <c r="D23" s="14">
        <f>FZV!E23</f>
        <v>0</v>
      </c>
      <c r="E23" s="14">
        <f>LF!E23</f>
        <v>0</v>
      </c>
      <c r="F23" s="14">
        <f>'FF'!E23</f>
        <v>0</v>
      </c>
      <c r="G23" s="54">
        <f>PřF!E23</f>
        <v>0</v>
      </c>
      <c r="H23" s="14">
        <f>PdF!E23</f>
        <v>0</v>
      </c>
      <c r="I23" s="15">
        <f>FTK!E24</f>
        <v>0</v>
      </c>
      <c r="J23" s="54">
        <f>CMTF!E23</f>
        <v>0</v>
      </c>
      <c r="K23" s="54">
        <f>PF!E23</f>
        <v>0</v>
      </c>
      <c r="L23" s="95">
        <f t="shared" si="2"/>
        <v>0</v>
      </c>
      <c r="M23" s="105">
        <f>RUP!E23</f>
        <v>135</v>
      </c>
      <c r="N23" s="105">
        <f>KUP!E23</f>
        <v>0</v>
      </c>
      <c r="O23" s="110">
        <f>VUP!E23</f>
        <v>0</v>
      </c>
      <c r="P23" s="110">
        <f>CVT!E23</f>
        <v>0</v>
      </c>
      <c r="Q23" s="110">
        <f>PZ!E23</f>
        <v>0</v>
      </c>
      <c r="R23" s="110">
        <f>ASC!E23</f>
        <v>0</v>
      </c>
      <c r="S23" s="110">
        <f>VTP!E23</f>
        <v>0</v>
      </c>
      <c r="T23" s="107">
        <f>PS!E23</f>
        <v>0</v>
      </c>
      <c r="U23" s="107">
        <f>KI!E23</f>
        <v>0</v>
      </c>
      <c r="V23" s="123">
        <f t="shared" si="3"/>
        <v>135</v>
      </c>
      <c r="W23" s="21">
        <v>0</v>
      </c>
      <c r="X23" s="21">
        <v>0</v>
      </c>
      <c r="Y23" s="129">
        <f t="shared" si="4"/>
        <v>135</v>
      </c>
      <c r="Z23" s="129">
        <f t="shared" si="6"/>
        <v>135</v>
      </c>
    </row>
    <row r="24" spans="1:26" ht="12.75">
      <c r="A24" s="37">
        <f t="shared" si="5"/>
        <v>15</v>
      </c>
      <c r="B24" s="40" t="s">
        <v>30</v>
      </c>
      <c r="C24" s="41" t="s">
        <v>31</v>
      </c>
      <c r="D24" s="14">
        <f>FZV!E24</f>
        <v>0</v>
      </c>
      <c r="E24" s="14">
        <f>LF!E24</f>
        <v>0</v>
      </c>
      <c r="F24" s="14">
        <f>'FF'!E24</f>
        <v>0</v>
      </c>
      <c r="G24" s="54">
        <f>PřF!E24</f>
        <v>0</v>
      </c>
      <c r="H24" s="14">
        <f>PdF!E24</f>
        <v>0</v>
      </c>
      <c r="I24" s="15">
        <f>FTK!E25</f>
        <v>10</v>
      </c>
      <c r="J24" s="54">
        <f>CMTF!E24</f>
        <v>0</v>
      </c>
      <c r="K24" s="54">
        <f>PF!E24</f>
        <v>0</v>
      </c>
      <c r="L24" s="95">
        <f t="shared" si="2"/>
        <v>10</v>
      </c>
      <c r="M24" s="105">
        <f>RUP!E24</f>
        <v>52</v>
      </c>
      <c r="N24" s="105">
        <f>KUP!E24</f>
        <v>0</v>
      </c>
      <c r="O24" s="110">
        <f>VUP!E24</f>
        <v>0</v>
      </c>
      <c r="P24" s="110">
        <f>CVT!E24</f>
        <v>0</v>
      </c>
      <c r="Q24" s="110">
        <f>PZ!E24</f>
        <v>0</v>
      </c>
      <c r="R24" s="110">
        <f>ASC!E24</f>
        <v>0</v>
      </c>
      <c r="S24" s="110">
        <f>VTP!E24</f>
        <v>0</v>
      </c>
      <c r="T24" s="107">
        <f>PS!E24</f>
        <v>0</v>
      </c>
      <c r="U24" s="107">
        <f>KI!E24</f>
        <v>0</v>
      </c>
      <c r="V24" s="123">
        <f t="shared" si="3"/>
        <v>52</v>
      </c>
      <c r="W24" s="21">
        <v>0</v>
      </c>
      <c r="X24" s="21">
        <v>0</v>
      </c>
      <c r="Y24" s="129">
        <f t="shared" si="4"/>
        <v>52</v>
      </c>
      <c r="Z24" s="129">
        <f t="shared" si="6"/>
        <v>62</v>
      </c>
    </row>
    <row r="25" spans="1:26" ht="12.75">
      <c r="A25" s="37">
        <v>16</v>
      </c>
      <c r="B25" s="40" t="s">
        <v>64</v>
      </c>
      <c r="C25" s="41" t="s">
        <v>65</v>
      </c>
      <c r="D25" s="14">
        <f>FZV!E25</f>
        <v>0</v>
      </c>
      <c r="E25" s="14">
        <f>LF!E25</f>
        <v>0</v>
      </c>
      <c r="F25" s="14">
        <f>'FF'!E25</f>
        <v>0</v>
      </c>
      <c r="G25" s="54">
        <f>PřF!E25</f>
        <v>0</v>
      </c>
      <c r="H25" s="14">
        <f>PdF!E25</f>
        <v>0</v>
      </c>
      <c r="I25" s="15">
        <f>FTK!E26</f>
        <v>0</v>
      </c>
      <c r="J25" s="54">
        <f>CMTF!E25</f>
        <v>0</v>
      </c>
      <c r="K25" s="54">
        <f>PF!E25</f>
        <v>0</v>
      </c>
      <c r="L25" s="95">
        <f t="shared" si="2"/>
        <v>0</v>
      </c>
      <c r="M25" s="105">
        <f>RUP!E25</f>
        <v>840</v>
      </c>
      <c r="N25" s="105">
        <f>KUP!E25</f>
        <v>0</v>
      </c>
      <c r="O25" s="110">
        <f>VUP!E25</f>
        <v>0</v>
      </c>
      <c r="P25" s="110">
        <f>CVT!E25</f>
        <v>0</v>
      </c>
      <c r="Q25" s="110">
        <f>PZ!E25</f>
        <v>0</v>
      </c>
      <c r="R25" s="110">
        <f>ASC!E25</f>
        <v>0</v>
      </c>
      <c r="S25" s="110">
        <f>VTP!E25</f>
        <v>0</v>
      </c>
      <c r="T25" s="107">
        <f>PS!E25</f>
        <v>0</v>
      </c>
      <c r="U25" s="107">
        <f>KI!E25</f>
        <v>0</v>
      </c>
      <c r="V25" s="123">
        <f t="shared" si="3"/>
        <v>840</v>
      </c>
      <c r="W25" s="21">
        <v>0</v>
      </c>
      <c r="X25" s="21">
        <v>0</v>
      </c>
      <c r="Y25" s="129">
        <f t="shared" si="4"/>
        <v>840</v>
      </c>
      <c r="Z25" s="129">
        <f t="shared" si="6"/>
        <v>840</v>
      </c>
    </row>
    <row r="26" spans="1:26" ht="12.75">
      <c r="A26" s="37">
        <v>17</v>
      </c>
      <c r="B26" s="40" t="s">
        <v>33</v>
      </c>
      <c r="C26" s="41" t="s">
        <v>34</v>
      </c>
      <c r="D26" s="14">
        <f>FZV!E26</f>
        <v>3054</v>
      </c>
      <c r="E26" s="14">
        <f>LF!E26</f>
        <v>20000</v>
      </c>
      <c r="F26" s="14">
        <f>'FF'!E26</f>
        <v>-7028</v>
      </c>
      <c r="G26" s="54">
        <f>PřF!E26</f>
        <v>9000</v>
      </c>
      <c r="H26" s="14">
        <f>PdF!E26</f>
        <v>0</v>
      </c>
      <c r="I26" s="15">
        <f>FTK!E27</f>
        <v>7105</v>
      </c>
      <c r="J26" s="54">
        <f>CMTF!E26</f>
        <v>-1777</v>
      </c>
      <c r="K26" s="54">
        <f>PF!E26</f>
        <v>3368</v>
      </c>
      <c r="L26" s="95">
        <f t="shared" si="2"/>
        <v>33722</v>
      </c>
      <c r="M26" s="105">
        <f>RUP!E26</f>
        <v>8400</v>
      </c>
      <c r="N26" s="105">
        <f>KUP!E26</f>
        <v>200</v>
      </c>
      <c r="O26" s="110">
        <f>VUP!E26</f>
        <v>0</v>
      </c>
      <c r="P26" s="110">
        <f>CVT!E26</f>
        <v>4</v>
      </c>
      <c r="Q26" s="110">
        <f>PZ!E26</f>
        <v>0</v>
      </c>
      <c r="R26" s="110">
        <f>ASC!E26</f>
        <v>0</v>
      </c>
      <c r="S26" s="110">
        <f>VTP!E26</f>
        <v>0</v>
      </c>
      <c r="T26" s="107">
        <f>PS!E26</f>
        <v>0</v>
      </c>
      <c r="U26" s="107">
        <f>KI!E26</f>
        <v>20</v>
      </c>
      <c r="V26" s="123">
        <f t="shared" si="3"/>
        <v>8604</v>
      </c>
      <c r="W26" s="21">
        <v>40000</v>
      </c>
      <c r="X26" s="21">
        <v>6000</v>
      </c>
      <c r="Y26" s="129">
        <f t="shared" si="4"/>
        <v>54604</v>
      </c>
      <c r="Z26" s="129">
        <f t="shared" si="6"/>
        <v>88326</v>
      </c>
    </row>
    <row r="27" spans="1:26" ht="12.75">
      <c r="A27" s="37">
        <f t="shared" si="5"/>
        <v>18</v>
      </c>
      <c r="B27" s="40" t="s">
        <v>35</v>
      </c>
      <c r="C27" s="41" t="s">
        <v>36</v>
      </c>
      <c r="D27" s="14">
        <f>FZV!E27</f>
        <v>120</v>
      </c>
      <c r="E27" s="14">
        <f>LF!E27</f>
        <v>5000</v>
      </c>
      <c r="F27" s="14">
        <f>'FF'!E27</f>
        <v>358</v>
      </c>
      <c r="G27" s="54">
        <f>PřF!E27</f>
        <v>2676</v>
      </c>
      <c r="H27" s="14">
        <f>PdF!E27</f>
        <v>800</v>
      </c>
      <c r="I27" s="15">
        <f>FTK!E28</f>
        <v>2500</v>
      </c>
      <c r="J27" s="54">
        <f>CMTF!E27</f>
        <v>185</v>
      </c>
      <c r="K27" s="54">
        <f>PF!E27</f>
        <v>180</v>
      </c>
      <c r="L27" s="95">
        <f t="shared" si="2"/>
        <v>11819</v>
      </c>
      <c r="M27" s="105">
        <f>RUP!E27</f>
        <v>22214</v>
      </c>
      <c r="N27" s="105">
        <f>KUP!E27</f>
        <v>230</v>
      </c>
      <c r="O27" s="110">
        <f>VUP!E27</f>
        <v>0</v>
      </c>
      <c r="P27" s="110">
        <f>CVT!E27</f>
        <v>700</v>
      </c>
      <c r="Q27" s="110">
        <f>PZ!E27</f>
        <v>0</v>
      </c>
      <c r="R27" s="110">
        <f>ASC!E27</f>
        <v>78</v>
      </c>
      <c r="S27" s="110">
        <f>VTP!E27</f>
        <v>0</v>
      </c>
      <c r="T27" s="107">
        <f>PS!E27</f>
        <v>0</v>
      </c>
      <c r="U27" s="107">
        <f>KI!E27</f>
        <v>11</v>
      </c>
      <c r="V27" s="123">
        <f t="shared" si="3"/>
        <v>23222</v>
      </c>
      <c r="W27" s="21">
        <v>0</v>
      </c>
      <c r="X27" s="21">
        <v>0</v>
      </c>
      <c r="Y27" s="129">
        <f t="shared" si="4"/>
        <v>23222</v>
      </c>
      <c r="Z27" s="129">
        <f t="shared" si="6"/>
        <v>35041</v>
      </c>
    </row>
    <row r="28" spans="1:26" ht="12.75">
      <c r="A28" s="37">
        <f t="shared" si="5"/>
        <v>19</v>
      </c>
      <c r="B28" s="40" t="s">
        <v>37</v>
      </c>
      <c r="C28" s="47" t="s">
        <v>38</v>
      </c>
      <c r="D28" s="14">
        <f>FZV!E28</f>
        <v>0</v>
      </c>
      <c r="E28" s="14">
        <f>LF!E28</f>
        <v>0</v>
      </c>
      <c r="F28" s="14">
        <f>'FF'!E28</f>
        <v>0</v>
      </c>
      <c r="G28" s="54">
        <f>PřF!E28</f>
        <v>0</v>
      </c>
      <c r="H28" s="14">
        <f>PdF!E28</f>
        <v>0</v>
      </c>
      <c r="I28" s="15">
        <f>FTK!E29</f>
        <v>0</v>
      </c>
      <c r="J28" s="54">
        <f>CMTF!E28</f>
        <v>0</v>
      </c>
      <c r="K28" s="54">
        <f>PF!E28</f>
        <v>0</v>
      </c>
      <c r="L28" s="95">
        <f t="shared" si="2"/>
        <v>0</v>
      </c>
      <c r="M28" s="105">
        <f>RUP!E28</f>
        <v>0</v>
      </c>
      <c r="N28" s="105">
        <f>KUP!E28</f>
        <v>0</v>
      </c>
      <c r="O28" s="110">
        <f>VUP!E28</f>
        <v>0</v>
      </c>
      <c r="P28" s="110">
        <f>CVT!E28</f>
        <v>0</v>
      </c>
      <c r="Q28" s="110">
        <f>PZ!E28</f>
        <v>0</v>
      </c>
      <c r="R28" s="110">
        <f>ASC!E28</f>
        <v>0</v>
      </c>
      <c r="S28" s="110">
        <f>VTP!E28</f>
        <v>0</v>
      </c>
      <c r="T28" s="107">
        <f>PS!E28</f>
        <v>0</v>
      </c>
      <c r="U28" s="107">
        <f>KI!E28</f>
        <v>0</v>
      </c>
      <c r="V28" s="123">
        <f t="shared" si="3"/>
        <v>0</v>
      </c>
      <c r="W28" s="21">
        <v>0</v>
      </c>
      <c r="X28" s="21">
        <v>0</v>
      </c>
      <c r="Y28" s="129">
        <f t="shared" si="4"/>
        <v>0</v>
      </c>
      <c r="Z28" s="129">
        <f t="shared" si="6"/>
        <v>0</v>
      </c>
    </row>
    <row r="29" spans="1:26" ht="12.75">
      <c r="A29" s="37">
        <f t="shared" si="5"/>
        <v>20</v>
      </c>
      <c r="B29" s="40" t="s">
        <v>39</v>
      </c>
      <c r="C29" s="41" t="s">
        <v>40</v>
      </c>
      <c r="D29" s="14">
        <f>FZV!E29</f>
        <v>0</v>
      </c>
      <c r="E29" s="14">
        <f>LF!E29</f>
        <v>0</v>
      </c>
      <c r="F29" s="14">
        <f>'FF'!E29</f>
        <v>65</v>
      </c>
      <c r="G29" s="54">
        <f>PřF!E29</f>
        <v>35</v>
      </c>
      <c r="H29" s="14">
        <f>PdF!E29</f>
        <v>0</v>
      </c>
      <c r="I29" s="15">
        <f>FTK!E30</f>
        <v>0</v>
      </c>
      <c r="J29" s="54">
        <f>CMTF!E29</f>
        <v>40</v>
      </c>
      <c r="K29" s="54">
        <f>PF!E29</f>
        <v>10</v>
      </c>
      <c r="L29" s="95">
        <f t="shared" si="2"/>
        <v>150</v>
      </c>
      <c r="M29" s="105">
        <f>RUP!E29</f>
        <v>1000</v>
      </c>
      <c r="N29" s="105">
        <f>KUP!E29</f>
        <v>46</v>
      </c>
      <c r="O29" s="110">
        <f>VUP!E29</f>
        <v>0</v>
      </c>
      <c r="P29" s="110">
        <f>CVT!E29</f>
        <v>20</v>
      </c>
      <c r="Q29" s="110">
        <f>PZ!E29</f>
        <v>0</v>
      </c>
      <c r="R29" s="110">
        <f>ASC!E29</f>
        <v>0</v>
      </c>
      <c r="S29" s="110">
        <f>VTP!E29</f>
        <v>0</v>
      </c>
      <c r="T29" s="107">
        <f>PS!E29</f>
        <v>0</v>
      </c>
      <c r="U29" s="107">
        <f>KI!E29</f>
        <v>0</v>
      </c>
      <c r="V29" s="123">
        <f t="shared" si="3"/>
        <v>1066</v>
      </c>
      <c r="W29" s="21">
        <v>0</v>
      </c>
      <c r="X29" s="21">
        <v>0</v>
      </c>
      <c r="Y29" s="129">
        <f t="shared" si="4"/>
        <v>1066</v>
      </c>
      <c r="Z29" s="129">
        <f t="shared" si="6"/>
        <v>1216</v>
      </c>
    </row>
    <row r="30" spans="1:26" ht="13.5" thickBot="1">
      <c r="A30" s="74">
        <v>21</v>
      </c>
      <c r="B30" s="75" t="s">
        <v>41</v>
      </c>
      <c r="C30" s="76" t="s">
        <v>42</v>
      </c>
      <c r="D30" s="16">
        <f>FZV!E30</f>
        <v>5530</v>
      </c>
      <c r="E30" s="16">
        <f>LF!E30</f>
        <v>0</v>
      </c>
      <c r="F30" s="16">
        <f>'FF'!E30</f>
        <v>1315</v>
      </c>
      <c r="G30" s="54">
        <f>PřF!E30</f>
        <v>500</v>
      </c>
      <c r="H30" s="16">
        <f>PdF!E30</f>
        <v>0</v>
      </c>
      <c r="I30" s="17">
        <f>FTK!E31</f>
        <v>350</v>
      </c>
      <c r="J30" s="53">
        <f>CMTF!E30</f>
        <v>280</v>
      </c>
      <c r="K30" s="53">
        <f>PF!E30</f>
        <v>900</v>
      </c>
      <c r="L30" s="132">
        <f t="shared" si="2"/>
        <v>8875</v>
      </c>
      <c r="M30" s="105">
        <f>RUP!E30</f>
        <v>1000</v>
      </c>
      <c r="N30" s="105">
        <f>KUP!E30</f>
        <v>315</v>
      </c>
      <c r="O30" s="110">
        <f>VUP!E30</f>
        <v>0</v>
      </c>
      <c r="P30" s="110">
        <f>CVT!E30</f>
        <v>350</v>
      </c>
      <c r="Q30" s="110">
        <f>PZ!E30</f>
        <v>0</v>
      </c>
      <c r="R30" s="110">
        <f>ASC!E30</f>
        <v>0</v>
      </c>
      <c r="S30" s="110">
        <f>VTP!E30</f>
        <v>0</v>
      </c>
      <c r="T30" s="107">
        <f>PS!E30</f>
        <v>0</v>
      </c>
      <c r="U30" s="190">
        <f>KI!E30</f>
        <v>108</v>
      </c>
      <c r="V30" s="124">
        <f t="shared" si="3"/>
        <v>1665</v>
      </c>
      <c r="W30" s="113">
        <v>0</v>
      </c>
      <c r="X30" s="113">
        <v>0</v>
      </c>
      <c r="Y30" s="129">
        <f t="shared" si="4"/>
        <v>1665</v>
      </c>
      <c r="Z30" s="129">
        <f t="shared" si="6"/>
        <v>10540</v>
      </c>
    </row>
    <row r="31" spans="1:26" ht="13.5" thickBot="1">
      <c r="A31" s="81" t="s">
        <v>94</v>
      </c>
      <c r="B31" s="140" t="s">
        <v>43</v>
      </c>
      <c r="C31" s="144"/>
      <c r="D31" s="136">
        <f aca="true" t="shared" si="7" ref="D31:K31">SUM(D32:D45)</f>
        <v>42712</v>
      </c>
      <c r="E31" s="136">
        <f t="shared" si="7"/>
        <v>152525</v>
      </c>
      <c r="F31" s="136">
        <f t="shared" si="7"/>
        <v>140945</v>
      </c>
      <c r="G31" s="136">
        <f t="shared" si="7"/>
        <v>193674</v>
      </c>
      <c r="H31" s="136">
        <f t="shared" si="7"/>
        <v>131620</v>
      </c>
      <c r="I31" s="136">
        <f t="shared" si="7"/>
        <v>85210</v>
      </c>
      <c r="J31" s="136">
        <f t="shared" si="7"/>
        <v>29386</v>
      </c>
      <c r="K31" s="136">
        <f t="shared" si="7"/>
        <v>48235</v>
      </c>
      <c r="L31" s="136">
        <f>SUM(D31:K31)</f>
        <v>824307</v>
      </c>
      <c r="M31" s="145">
        <f aca="true" t="shared" si="8" ref="M31:U31">SUM(M32:M45)</f>
        <v>93522</v>
      </c>
      <c r="N31" s="145">
        <f t="shared" si="8"/>
        <v>26200</v>
      </c>
      <c r="O31" s="145">
        <f t="shared" si="8"/>
        <v>3300</v>
      </c>
      <c r="P31" s="145">
        <f t="shared" si="8"/>
        <v>23050</v>
      </c>
      <c r="Q31" s="145">
        <f t="shared" si="8"/>
        <v>7000</v>
      </c>
      <c r="R31" s="145">
        <f t="shared" si="8"/>
        <v>1100</v>
      </c>
      <c r="S31" s="145">
        <f t="shared" si="8"/>
        <v>0</v>
      </c>
      <c r="T31" s="145">
        <f t="shared" si="8"/>
        <v>0</v>
      </c>
      <c r="U31" s="145">
        <f t="shared" si="8"/>
        <v>700</v>
      </c>
      <c r="V31" s="146">
        <f t="shared" si="3"/>
        <v>154172</v>
      </c>
      <c r="W31" s="147">
        <f>SUM(W32:W45)</f>
        <v>40000</v>
      </c>
      <c r="X31" s="147">
        <f>SUM(X32:X45)</f>
        <v>6000</v>
      </c>
      <c r="Y31" s="149">
        <f t="shared" si="4"/>
        <v>200172</v>
      </c>
      <c r="Z31" s="149">
        <f>SUM(L31+V31+W31+X31)</f>
        <v>1024479</v>
      </c>
    </row>
    <row r="32" spans="1:26" ht="12.75">
      <c r="A32" s="66">
        <v>1</v>
      </c>
      <c r="B32" s="67" t="s">
        <v>44</v>
      </c>
      <c r="C32" s="68" t="s">
        <v>45</v>
      </c>
      <c r="D32" s="141">
        <f>FZV!E32</f>
        <v>0</v>
      </c>
      <c r="E32" s="141">
        <f>LF!E32</f>
        <v>0</v>
      </c>
      <c r="F32" s="141">
        <f>'FF'!E32</f>
        <v>0</v>
      </c>
      <c r="G32" s="104">
        <f>PřF!E32</f>
        <v>0</v>
      </c>
      <c r="H32" s="141">
        <f>PdF!E32</f>
        <v>0</v>
      </c>
      <c r="I32" s="142">
        <f>FTK!E33</f>
        <v>0</v>
      </c>
      <c r="J32" s="104">
        <f>CMTF!E32</f>
        <v>0</v>
      </c>
      <c r="K32" s="104">
        <f>PF!E32</f>
        <v>0</v>
      </c>
      <c r="L32" s="143">
        <f aca="true" t="shared" si="9" ref="L32:L46">SUM(D32:K32)</f>
        <v>0</v>
      </c>
      <c r="M32" s="111">
        <f>RUP!E32</f>
        <v>0</v>
      </c>
      <c r="N32" s="111">
        <f>KUP!E32</f>
        <v>0</v>
      </c>
      <c r="O32" s="112">
        <f>VUP!E32</f>
        <v>0</v>
      </c>
      <c r="P32" s="112">
        <f>CVT!E32</f>
        <v>0</v>
      </c>
      <c r="Q32" s="112">
        <f>PZ!E32</f>
        <v>0</v>
      </c>
      <c r="R32" s="112">
        <f>ASC!E32</f>
        <v>0</v>
      </c>
      <c r="S32" s="112">
        <f>VTP!E32</f>
        <v>0</v>
      </c>
      <c r="T32" s="120">
        <f>PS!E32</f>
        <v>0</v>
      </c>
      <c r="U32" s="120">
        <f>KI!E32</f>
        <v>0</v>
      </c>
      <c r="V32" s="125">
        <f t="shared" si="3"/>
        <v>0</v>
      </c>
      <c r="W32" s="19">
        <v>0</v>
      </c>
      <c r="X32" s="152">
        <v>0</v>
      </c>
      <c r="Y32" s="128">
        <f aca="true" t="shared" si="10" ref="Y32:Y41">SUM(V32:V32)</f>
        <v>0</v>
      </c>
      <c r="Z32" s="128">
        <f>SUM(L32+V32+X32)</f>
        <v>0</v>
      </c>
    </row>
    <row r="33" spans="1:26" ht="12.75">
      <c r="A33" s="37">
        <f t="shared" si="5"/>
        <v>2</v>
      </c>
      <c r="B33" s="40" t="s">
        <v>46</v>
      </c>
      <c r="C33" s="41" t="s">
        <v>47</v>
      </c>
      <c r="D33" s="14">
        <f>FZV!E33</f>
        <v>0</v>
      </c>
      <c r="E33" s="14">
        <f>LF!E33</f>
        <v>0</v>
      </c>
      <c r="F33" s="14">
        <f>'FF'!E33</f>
        <v>0</v>
      </c>
      <c r="G33" s="54">
        <f>PřF!E33</f>
        <v>0</v>
      </c>
      <c r="H33" s="14">
        <f>PdF!E33</f>
        <v>0</v>
      </c>
      <c r="I33" s="15">
        <f>FTK!E34</f>
        <v>0</v>
      </c>
      <c r="J33" s="54">
        <f>CMTF!E33</f>
        <v>0</v>
      </c>
      <c r="K33" s="54">
        <f>PF!E33</f>
        <v>0</v>
      </c>
      <c r="L33" s="95">
        <f t="shared" si="9"/>
        <v>0</v>
      </c>
      <c r="M33" s="105">
        <f>RUP!E33</f>
        <v>0</v>
      </c>
      <c r="N33" s="105">
        <f>KUP!E33</f>
        <v>0</v>
      </c>
      <c r="O33" s="110">
        <f>VUP!E33</f>
        <v>0</v>
      </c>
      <c r="P33" s="110">
        <f>CVT!E33</f>
        <v>0</v>
      </c>
      <c r="Q33" s="110">
        <f>PZ!E33</f>
        <v>0</v>
      </c>
      <c r="R33" s="110">
        <f>ASC!E33</f>
        <v>0</v>
      </c>
      <c r="S33" s="110">
        <f>VTP!E33</f>
        <v>0</v>
      </c>
      <c r="T33" s="107">
        <f>PS!E33</f>
        <v>0</v>
      </c>
      <c r="U33" s="107">
        <f>KI!E33</f>
        <v>0</v>
      </c>
      <c r="V33" s="123">
        <f t="shared" si="3"/>
        <v>0</v>
      </c>
      <c r="W33" s="21">
        <v>0</v>
      </c>
      <c r="X33" s="114">
        <v>0</v>
      </c>
      <c r="Y33" s="129">
        <f t="shared" si="10"/>
        <v>0</v>
      </c>
      <c r="Z33" s="129">
        <f>SUM(L33+V33+X33)</f>
        <v>0</v>
      </c>
    </row>
    <row r="34" spans="1:26" ht="12.75">
      <c r="A34" s="37">
        <v>3</v>
      </c>
      <c r="B34" s="40" t="s">
        <v>48</v>
      </c>
      <c r="C34" s="41" t="s">
        <v>49</v>
      </c>
      <c r="D34" s="14">
        <f>FZV!E34</f>
        <v>0</v>
      </c>
      <c r="E34" s="14">
        <f>LF!E34</f>
        <v>0</v>
      </c>
      <c r="F34" s="14">
        <f>'FF'!E34</f>
        <v>0</v>
      </c>
      <c r="G34" s="54">
        <f>PřF!E34</f>
        <v>0</v>
      </c>
      <c r="H34" s="14">
        <f>PdF!E34</f>
        <v>0</v>
      </c>
      <c r="I34" s="15">
        <f>FTK!E35</f>
        <v>0</v>
      </c>
      <c r="J34" s="54">
        <f>CMTF!E34</f>
        <v>0</v>
      </c>
      <c r="K34" s="54">
        <f>PF!E34</f>
        <v>0</v>
      </c>
      <c r="L34" s="95">
        <f t="shared" si="9"/>
        <v>0</v>
      </c>
      <c r="M34" s="105">
        <f>RUP!E34</f>
        <v>0</v>
      </c>
      <c r="N34" s="105">
        <f>KUP!E34</f>
        <v>0</v>
      </c>
      <c r="O34" s="110">
        <f>VUP!E34</f>
        <v>0</v>
      </c>
      <c r="P34" s="110">
        <f>CVT!E34</f>
        <v>0</v>
      </c>
      <c r="Q34" s="110">
        <f>PZ!E34</f>
        <v>0</v>
      </c>
      <c r="R34" s="110">
        <f>ASC!E34</f>
        <v>0</v>
      </c>
      <c r="S34" s="110">
        <f>VTP!E34</f>
        <v>0</v>
      </c>
      <c r="T34" s="107">
        <f>PS!E34</f>
        <v>0</v>
      </c>
      <c r="U34" s="107">
        <f>KI!E34</f>
        <v>0</v>
      </c>
      <c r="V34" s="123">
        <f t="shared" si="3"/>
        <v>0</v>
      </c>
      <c r="W34" s="21">
        <v>0</v>
      </c>
      <c r="X34" s="114">
        <v>0</v>
      </c>
      <c r="Y34" s="129">
        <f t="shared" si="10"/>
        <v>0</v>
      </c>
      <c r="Z34" s="129">
        <f aca="true" t="shared" si="11" ref="Z34:Z43">SUM(L34+V34+X34)</f>
        <v>0</v>
      </c>
    </row>
    <row r="35" spans="1:26" ht="12.75">
      <c r="A35" s="37">
        <v>4</v>
      </c>
      <c r="B35" s="40" t="s">
        <v>112</v>
      </c>
      <c r="C35" s="41" t="s">
        <v>113</v>
      </c>
      <c r="D35" s="14">
        <f>FZV!E35</f>
        <v>0</v>
      </c>
      <c r="E35" s="14">
        <f>LF!E35</f>
        <v>0</v>
      </c>
      <c r="F35" s="14">
        <f>'FF'!E35</f>
        <v>0</v>
      </c>
      <c r="G35" s="54">
        <f>PřF!E35</f>
        <v>0</v>
      </c>
      <c r="H35" s="14">
        <f>PdF!E35</f>
        <v>0</v>
      </c>
      <c r="I35" s="15">
        <f>FTK!E36</f>
        <v>0</v>
      </c>
      <c r="J35" s="54">
        <f>CMTF!E35</f>
        <v>0</v>
      </c>
      <c r="K35" s="54">
        <f>PF!E35</f>
        <v>0</v>
      </c>
      <c r="L35" s="95">
        <f t="shared" si="9"/>
        <v>0</v>
      </c>
      <c r="M35" s="105">
        <f>RUP!E35</f>
        <v>0</v>
      </c>
      <c r="N35" s="105">
        <f>KUP!E35</f>
        <v>0</v>
      </c>
      <c r="O35" s="110">
        <f>VUP!E35</f>
        <v>0</v>
      </c>
      <c r="P35" s="110">
        <f>CVT!E35</f>
        <v>0</v>
      </c>
      <c r="Q35" s="110">
        <f>PZ!E35</f>
        <v>0</v>
      </c>
      <c r="R35" s="110">
        <f>ASC!E35</f>
        <v>0</v>
      </c>
      <c r="S35" s="110">
        <f>VTP!E35</f>
        <v>0</v>
      </c>
      <c r="T35" s="107">
        <f>PS!E35</f>
        <v>0</v>
      </c>
      <c r="U35" s="107">
        <f>KI!E35</f>
        <v>0</v>
      </c>
      <c r="V35" s="123">
        <f t="shared" si="3"/>
        <v>0</v>
      </c>
      <c r="W35" s="19">
        <v>0</v>
      </c>
      <c r="X35" s="152">
        <v>0</v>
      </c>
      <c r="Y35" s="129">
        <f t="shared" si="10"/>
        <v>0</v>
      </c>
      <c r="Z35" s="129">
        <f t="shared" si="11"/>
        <v>0</v>
      </c>
    </row>
    <row r="36" spans="1:26" ht="12.75">
      <c r="A36" s="37">
        <v>5</v>
      </c>
      <c r="B36" s="40" t="s">
        <v>50</v>
      </c>
      <c r="C36" s="41" t="s">
        <v>51</v>
      </c>
      <c r="D36" s="14">
        <f>FZV!E36</f>
        <v>0</v>
      </c>
      <c r="E36" s="14">
        <f>LF!E36</f>
        <v>0</v>
      </c>
      <c r="F36" s="14">
        <f>'FF'!E36</f>
        <v>0</v>
      </c>
      <c r="G36" s="54">
        <f>PřF!E36</f>
        <v>0</v>
      </c>
      <c r="H36" s="14">
        <f>PdF!E36</f>
        <v>0</v>
      </c>
      <c r="I36" s="15">
        <f>FTK!E37</f>
        <v>0</v>
      </c>
      <c r="J36" s="54">
        <f>CMTF!E36</f>
        <v>0</v>
      </c>
      <c r="K36" s="54">
        <f>PF!E36</f>
        <v>0</v>
      </c>
      <c r="L36" s="95">
        <f t="shared" si="9"/>
        <v>0</v>
      </c>
      <c r="M36" s="105">
        <f>RUP!E36</f>
        <v>0</v>
      </c>
      <c r="N36" s="105">
        <f>KUP!E36</f>
        <v>0</v>
      </c>
      <c r="O36" s="110">
        <f>VUP!E36</f>
        <v>0</v>
      </c>
      <c r="P36" s="110">
        <f>CVT!E36</f>
        <v>0</v>
      </c>
      <c r="Q36" s="110">
        <f>PZ!E36</f>
        <v>0</v>
      </c>
      <c r="R36" s="110">
        <f>ASC!E36</f>
        <v>0</v>
      </c>
      <c r="S36" s="110">
        <f>VTP!E36</f>
        <v>0</v>
      </c>
      <c r="T36" s="107">
        <f>PS!E36</f>
        <v>0</v>
      </c>
      <c r="U36" s="107">
        <f>KI!E36</f>
        <v>0</v>
      </c>
      <c r="V36" s="123">
        <f t="shared" si="3"/>
        <v>0</v>
      </c>
      <c r="W36" s="21">
        <v>0</v>
      </c>
      <c r="X36" s="114">
        <v>0</v>
      </c>
      <c r="Y36" s="129">
        <f t="shared" si="10"/>
        <v>0</v>
      </c>
      <c r="Z36" s="129">
        <f t="shared" si="11"/>
        <v>0</v>
      </c>
    </row>
    <row r="37" spans="1:26" ht="12.75">
      <c r="A37" s="37">
        <v>6</v>
      </c>
      <c r="B37" s="40" t="s">
        <v>99</v>
      </c>
      <c r="C37" s="41" t="s">
        <v>111</v>
      </c>
      <c r="D37" s="14">
        <f>FZV!E37</f>
        <v>0</v>
      </c>
      <c r="E37" s="14">
        <f>LF!E37</f>
        <v>0</v>
      </c>
      <c r="F37" s="14">
        <f>'FF'!E37</f>
        <v>0</v>
      </c>
      <c r="G37" s="54">
        <f>PřF!E37</f>
        <v>0</v>
      </c>
      <c r="H37" s="14">
        <f>PdF!E37</f>
        <v>0</v>
      </c>
      <c r="I37" s="15">
        <f>FTK!E38</f>
        <v>0</v>
      </c>
      <c r="J37" s="54">
        <f>CMTF!E37</f>
        <v>0</v>
      </c>
      <c r="K37" s="54">
        <f>PF!E37</f>
        <v>0</v>
      </c>
      <c r="L37" s="95">
        <f t="shared" si="9"/>
        <v>0</v>
      </c>
      <c r="M37" s="105">
        <f>RUP!E37</f>
        <v>0</v>
      </c>
      <c r="N37" s="105">
        <f>KUP!E37</f>
        <v>0</v>
      </c>
      <c r="O37" s="110">
        <f>VUP!E37</f>
        <v>0</v>
      </c>
      <c r="P37" s="110">
        <f>CVT!E37</f>
        <v>0</v>
      </c>
      <c r="Q37" s="110">
        <f>PZ!E37</f>
        <v>0</v>
      </c>
      <c r="R37" s="110">
        <f>ASC!E37</f>
        <v>0</v>
      </c>
      <c r="S37" s="110">
        <f>VTP!E37</f>
        <v>0</v>
      </c>
      <c r="T37" s="107">
        <f>PS!E37</f>
        <v>0</v>
      </c>
      <c r="U37" s="107">
        <f>KI!E37</f>
        <v>0</v>
      </c>
      <c r="V37" s="123">
        <f t="shared" si="3"/>
        <v>0</v>
      </c>
      <c r="W37" s="21">
        <v>0</v>
      </c>
      <c r="X37" s="114">
        <v>0</v>
      </c>
      <c r="Y37" s="129">
        <f t="shared" si="10"/>
        <v>0</v>
      </c>
      <c r="Z37" s="129">
        <f t="shared" si="11"/>
        <v>0</v>
      </c>
    </row>
    <row r="38" spans="1:26" ht="12.75">
      <c r="A38" s="37">
        <v>7</v>
      </c>
      <c r="B38" s="40" t="s">
        <v>121</v>
      </c>
      <c r="C38" s="94" t="s">
        <v>95</v>
      </c>
      <c r="D38" s="14">
        <f>FZV!E38</f>
        <v>0</v>
      </c>
      <c r="E38" s="14">
        <f>LF!E38</f>
        <v>0</v>
      </c>
      <c r="F38" s="14">
        <f>'FF'!E38</f>
        <v>0</v>
      </c>
      <c r="G38" s="54">
        <f>PřF!E38</f>
        <v>0</v>
      </c>
      <c r="H38" s="14">
        <f>PdF!E38</f>
        <v>0</v>
      </c>
      <c r="I38" s="15">
        <f>FTK!E39</f>
        <v>0</v>
      </c>
      <c r="J38" s="54">
        <f>CMTF!E38</f>
        <v>0</v>
      </c>
      <c r="K38" s="54">
        <f>PF!E38</f>
        <v>0</v>
      </c>
      <c r="L38" s="95">
        <f t="shared" si="9"/>
        <v>0</v>
      </c>
      <c r="M38" s="105">
        <f>RUP!E38</f>
        <v>0</v>
      </c>
      <c r="N38" s="105">
        <f>KUP!E38</f>
        <v>0</v>
      </c>
      <c r="O38" s="110">
        <f>VUP!E38</f>
        <v>0</v>
      </c>
      <c r="P38" s="110">
        <f>CVT!E38</f>
        <v>0</v>
      </c>
      <c r="Q38" s="110">
        <f>PZ!E38</f>
        <v>0</v>
      </c>
      <c r="R38" s="110">
        <f>ASC!E38</f>
        <v>0</v>
      </c>
      <c r="S38" s="110">
        <f>VTP!E38</f>
        <v>0</v>
      </c>
      <c r="T38" s="107">
        <f>PS!E38</f>
        <v>0</v>
      </c>
      <c r="U38" s="107">
        <f>KI!E38</f>
        <v>0</v>
      </c>
      <c r="V38" s="123">
        <f t="shared" si="3"/>
        <v>0</v>
      </c>
      <c r="W38" s="21">
        <v>0</v>
      </c>
      <c r="X38" s="114">
        <v>0</v>
      </c>
      <c r="Y38" s="129">
        <f t="shared" si="10"/>
        <v>0</v>
      </c>
      <c r="Z38" s="129">
        <f t="shared" si="11"/>
        <v>0</v>
      </c>
    </row>
    <row r="39" spans="1:26" ht="12.75">
      <c r="A39" s="37">
        <v>8</v>
      </c>
      <c r="B39" s="40" t="s">
        <v>52</v>
      </c>
      <c r="C39" s="41" t="s">
        <v>32</v>
      </c>
      <c r="D39" s="14">
        <f>FZV!E39</f>
        <v>0</v>
      </c>
      <c r="E39" s="14">
        <f>LF!E39</f>
        <v>0</v>
      </c>
      <c r="F39" s="14">
        <f>'FF'!E39</f>
        <v>0</v>
      </c>
      <c r="G39" s="54">
        <f>PřF!E39</f>
        <v>0</v>
      </c>
      <c r="H39" s="14">
        <f>PdF!E39</f>
        <v>0</v>
      </c>
      <c r="I39" s="15">
        <f>FTK!E40</f>
        <v>0</v>
      </c>
      <c r="J39" s="54">
        <f>CMTF!E39</f>
        <v>0</v>
      </c>
      <c r="K39" s="54">
        <f>PF!E39</f>
        <v>0</v>
      </c>
      <c r="L39" s="95">
        <f t="shared" si="9"/>
        <v>0</v>
      </c>
      <c r="M39" s="105">
        <f>RUP!E39</f>
        <v>0</v>
      </c>
      <c r="N39" s="105">
        <f>KUP!E39</f>
        <v>0</v>
      </c>
      <c r="O39" s="110">
        <f>VUP!E39</f>
        <v>0</v>
      </c>
      <c r="P39" s="110">
        <f>CVT!E39</f>
        <v>0</v>
      </c>
      <c r="Q39" s="110">
        <f>PZ!E39</f>
        <v>0</v>
      </c>
      <c r="R39" s="110">
        <f>ASC!E39</f>
        <v>0</v>
      </c>
      <c r="S39" s="110">
        <f>VTP!E39</f>
        <v>0</v>
      </c>
      <c r="T39" s="107">
        <f>PS!E39</f>
        <v>0</v>
      </c>
      <c r="U39" s="107">
        <f>KI!E39</f>
        <v>0</v>
      </c>
      <c r="V39" s="124">
        <f t="shared" si="3"/>
        <v>0</v>
      </c>
      <c r="W39" s="113">
        <v>0</v>
      </c>
      <c r="X39" s="150">
        <v>0</v>
      </c>
      <c r="Y39" s="130">
        <f t="shared" si="10"/>
        <v>0</v>
      </c>
      <c r="Z39" s="129">
        <f t="shared" si="11"/>
        <v>0</v>
      </c>
    </row>
    <row r="40" spans="1:26" ht="12.75">
      <c r="A40" s="37">
        <f t="shared" si="5"/>
        <v>9</v>
      </c>
      <c r="B40" s="40" t="s">
        <v>53</v>
      </c>
      <c r="C40" s="41" t="s">
        <v>54</v>
      </c>
      <c r="D40" s="14">
        <f>FZV!E40</f>
        <v>0</v>
      </c>
      <c r="E40" s="14">
        <f>LF!E40</f>
        <v>0</v>
      </c>
      <c r="F40" s="14">
        <f>'FF'!E40</f>
        <v>0</v>
      </c>
      <c r="G40" s="54">
        <f>PřF!E40</f>
        <v>0</v>
      </c>
      <c r="H40" s="14">
        <f>PdF!E40</f>
        <v>0</v>
      </c>
      <c r="I40" s="15">
        <f>FTK!E41</f>
        <v>0</v>
      </c>
      <c r="J40" s="54">
        <f>CMTF!E40</f>
        <v>0</v>
      </c>
      <c r="K40" s="54">
        <f>PF!E40</f>
        <v>0</v>
      </c>
      <c r="L40" s="95">
        <f t="shared" si="9"/>
        <v>0</v>
      </c>
      <c r="M40" s="105">
        <f>RUP!E40</f>
        <v>0</v>
      </c>
      <c r="N40" s="105">
        <f>KUP!E40</f>
        <v>0</v>
      </c>
      <c r="O40" s="110">
        <f>VUP!E40</f>
        <v>0</v>
      </c>
      <c r="P40" s="110">
        <f>CVT!E40</f>
        <v>0</v>
      </c>
      <c r="Q40" s="110">
        <f>PZ!E40</f>
        <v>0</v>
      </c>
      <c r="R40" s="110">
        <f>ASC!E40</f>
        <v>0</v>
      </c>
      <c r="S40" s="110">
        <f>VTP!E40</f>
        <v>0</v>
      </c>
      <c r="T40" s="107">
        <f>PS!E40</f>
        <v>0</v>
      </c>
      <c r="U40" s="107">
        <f>KI!E40</f>
        <v>0</v>
      </c>
      <c r="V40" s="123">
        <f t="shared" si="3"/>
        <v>0</v>
      </c>
      <c r="W40" s="160">
        <v>0</v>
      </c>
      <c r="X40" s="159">
        <v>0</v>
      </c>
      <c r="Y40" s="130">
        <f t="shared" si="10"/>
        <v>0</v>
      </c>
      <c r="Z40" s="129">
        <f t="shared" si="11"/>
        <v>0</v>
      </c>
    </row>
    <row r="41" spans="1:26" ht="12.75">
      <c r="A41" s="37">
        <f t="shared" si="5"/>
        <v>10</v>
      </c>
      <c r="B41" s="40" t="s">
        <v>55</v>
      </c>
      <c r="C41" s="41" t="s">
        <v>118</v>
      </c>
      <c r="D41" s="14">
        <f>FZV!E41</f>
        <v>0</v>
      </c>
      <c r="E41" s="14">
        <f>LF!E41</f>
        <v>0</v>
      </c>
      <c r="F41" s="14">
        <f>'FF'!E41</f>
        <v>0</v>
      </c>
      <c r="G41" s="54">
        <f>PřF!E41</f>
        <v>0</v>
      </c>
      <c r="H41" s="14">
        <f>PdF!E41</f>
        <v>0</v>
      </c>
      <c r="I41" s="15">
        <f>FTK!E42</f>
        <v>0</v>
      </c>
      <c r="J41" s="54">
        <f>CMTF!E41</f>
        <v>0</v>
      </c>
      <c r="K41" s="54">
        <f>PF!E41</f>
        <v>0</v>
      </c>
      <c r="L41" s="95">
        <f t="shared" si="9"/>
        <v>0</v>
      </c>
      <c r="M41" s="105">
        <f>RUP!E41</f>
        <v>0</v>
      </c>
      <c r="N41" s="105">
        <f>KUP!E41</f>
        <v>0</v>
      </c>
      <c r="O41" s="110">
        <f>VUP!E41</f>
        <v>0</v>
      </c>
      <c r="P41" s="110">
        <f>CVT!E41</f>
        <v>0</v>
      </c>
      <c r="Q41" s="110">
        <f>PZ!E41</f>
        <v>0</v>
      </c>
      <c r="R41" s="110">
        <f>ASC!E41</f>
        <v>0</v>
      </c>
      <c r="S41" s="110">
        <f>VTP!E41</f>
        <v>0</v>
      </c>
      <c r="T41" s="107">
        <f>PS!E41</f>
        <v>0</v>
      </c>
      <c r="U41" s="107">
        <f>KI!E41</f>
        <v>0</v>
      </c>
      <c r="V41" s="125">
        <f aca="true" t="shared" si="12" ref="V41:V46">SUM(M41:T41)</f>
        <v>0</v>
      </c>
      <c r="W41" s="21">
        <v>0</v>
      </c>
      <c r="X41" s="114">
        <v>0</v>
      </c>
      <c r="Y41" s="130">
        <f t="shared" si="10"/>
        <v>0</v>
      </c>
      <c r="Z41" s="129">
        <f t="shared" si="11"/>
        <v>0</v>
      </c>
    </row>
    <row r="42" spans="1:26" ht="12.75">
      <c r="A42" s="37">
        <v>11</v>
      </c>
      <c r="B42" s="40" t="s">
        <v>56</v>
      </c>
      <c r="C42" s="41" t="s">
        <v>57</v>
      </c>
      <c r="D42" s="14">
        <f>FZV!E42</f>
        <v>0</v>
      </c>
      <c r="E42" s="14">
        <f>LF!E42</f>
        <v>0</v>
      </c>
      <c r="F42" s="14">
        <f>'FF'!E42</f>
        <v>0</v>
      </c>
      <c r="G42" s="54">
        <f>PřF!E42</f>
        <v>0</v>
      </c>
      <c r="H42" s="14">
        <f>PdF!E42</f>
        <v>0</v>
      </c>
      <c r="I42" s="15">
        <f>FTK!E43</f>
        <v>0</v>
      </c>
      <c r="J42" s="54">
        <f>CMTF!E42</f>
        <v>0</v>
      </c>
      <c r="K42" s="54">
        <f>PF!E42</f>
        <v>0</v>
      </c>
      <c r="L42" s="95">
        <f t="shared" si="9"/>
        <v>0</v>
      </c>
      <c r="M42" s="105">
        <f>RUP!E42</f>
        <v>0</v>
      </c>
      <c r="N42" s="105">
        <f>KUP!E42</f>
        <v>0</v>
      </c>
      <c r="O42" s="110">
        <f>VUP!E42</f>
        <v>0</v>
      </c>
      <c r="P42" s="110">
        <f>CVT!E42</f>
        <v>0</v>
      </c>
      <c r="Q42" s="110">
        <f>PZ!E42</f>
        <v>0</v>
      </c>
      <c r="R42" s="110">
        <f>ASC!E42</f>
        <v>0</v>
      </c>
      <c r="S42" s="110">
        <f>VTP!E42</f>
        <v>0</v>
      </c>
      <c r="T42" s="107">
        <f>PS!E42</f>
        <v>0</v>
      </c>
      <c r="U42" s="107">
        <f>KI!E42</f>
        <v>0</v>
      </c>
      <c r="V42" s="123">
        <f t="shared" si="12"/>
        <v>0</v>
      </c>
      <c r="W42" s="127">
        <v>0</v>
      </c>
      <c r="X42" s="22">
        <v>0</v>
      </c>
      <c r="Y42" s="130">
        <f>SUM(V42+X42)</f>
        <v>0</v>
      </c>
      <c r="Z42" s="129">
        <f t="shared" si="11"/>
        <v>0</v>
      </c>
    </row>
    <row r="43" spans="1:26" ht="12.75">
      <c r="A43" s="37">
        <f t="shared" si="5"/>
        <v>12</v>
      </c>
      <c r="B43" s="40" t="s">
        <v>58</v>
      </c>
      <c r="C43" s="41" t="s">
        <v>59</v>
      </c>
      <c r="D43" s="14">
        <f>FZV!E43</f>
        <v>0</v>
      </c>
      <c r="E43" s="14">
        <f>LF!E43</f>
        <v>0</v>
      </c>
      <c r="F43" s="14">
        <f>'FF'!E43</f>
        <v>0</v>
      </c>
      <c r="G43" s="54">
        <f>PřF!E43</f>
        <v>0</v>
      </c>
      <c r="H43" s="14">
        <f>PdF!E43</f>
        <v>0</v>
      </c>
      <c r="I43" s="15">
        <f>FTK!E44</f>
        <v>0</v>
      </c>
      <c r="J43" s="54">
        <f>CMTF!E43</f>
        <v>0</v>
      </c>
      <c r="K43" s="54">
        <f>PF!E43</f>
        <v>0</v>
      </c>
      <c r="L43" s="95">
        <f t="shared" si="9"/>
        <v>0</v>
      </c>
      <c r="M43" s="105">
        <f>RUP!E43</f>
        <v>0</v>
      </c>
      <c r="N43" s="105">
        <f>KUP!E43</f>
        <v>0</v>
      </c>
      <c r="O43" s="110">
        <f>VUP!E43</f>
        <v>0</v>
      </c>
      <c r="P43" s="110">
        <f>CVT!E43</f>
        <v>0</v>
      </c>
      <c r="Q43" s="110">
        <f>PZ!E43</f>
        <v>0</v>
      </c>
      <c r="R43" s="110">
        <f>ASC!E43</f>
        <v>0</v>
      </c>
      <c r="S43" s="110">
        <f>VTP!E43</f>
        <v>0</v>
      </c>
      <c r="T43" s="107">
        <f>PS!E43</f>
        <v>0</v>
      </c>
      <c r="U43" s="107">
        <f>KI!E43</f>
        <v>0</v>
      </c>
      <c r="V43" s="123">
        <f t="shared" si="12"/>
        <v>0</v>
      </c>
      <c r="W43" s="127">
        <v>0</v>
      </c>
      <c r="X43" s="22">
        <v>0</v>
      </c>
      <c r="Y43" s="130">
        <f>SUM(V43+X43)</f>
        <v>0</v>
      </c>
      <c r="Z43" s="129">
        <f t="shared" si="11"/>
        <v>0</v>
      </c>
    </row>
    <row r="44" spans="1:26" ht="12.75">
      <c r="A44" s="37">
        <f t="shared" si="5"/>
        <v>13</v>
      </c>
      <c r="B44" s="40" t="s">
        <v>60</v>
      </c>
      <c r="C44" s="41" t="s">
        <v>61</v>
      </c>
      <c r="D44" s="14">
        <f>FZV!E44</f>
        <v>41462</v>
      </c>
      <c r="E44" s="14">
        <f>LF!E44</f>
        <v>152525</v>
      </c>
      <c r="F44" s="14">
        <f>'FF'!E44</f>
        <v>140911</v>
      </c>
      <c r="G44" s="54">
        <f>PřF!E44</f>
        <v>193054</v>
      </c>
      <c r="H44" s="14">
        <f>PdF!E44</f>
        <v>131620</v>
      </c>
      <c r="I44" s="15">
        <f>FTK!E45</f>
        <v>85210</v>
      </c>
      <c r="J44" s="54">
        <f>CMTF!E44</f>
        <v>29386</v>
      </c>
      <c r="K44" s="54">
        <f>PF!E44</f>
        <v>48235</v>
      </c>
      <c r="L44" s="95">
        <f t="shared" si="9"/>
        <v>822403</v>
      </c>
      <c r="M44" s="105">
        <f>RUP!E44</f>
        <v>93322</v>
      </c>
      <c r="N44" s="105">
        <f>KUP!E44</f>
        <v>26200</v>
      </c>
      <c r="O44" s="110">
        <f>VUP!E44</f>
        <v>3300</v>
      </c>
      <c r="P44" s="110">
        <f>CVT!E44</f>
        <v>23000</v>
      </c>
      <c r="Q44" s="110">
        <f>PZ!E44</f>
        <v>7000</v>
      </c>
      <c r="R44" s="110">
        <f>ASC!E44</f>
        <v>1100</v>
      </c>
      <c r="S44" s="110">
        <f>VTP!E44</f>
        <v>0</v>
      </c>
      <c r="T44" s="107">
        <f>PS!E44</f>
        <v>0</v>
      </c>
      <c r="U44" s="107">
        <f>KI!E44</f>
        <v>700</v>
      </c>
      <c r="V44" s="123">
        <f>SUM(M44:U44)</f>
        <v>154622</v>
      </c>
      <c r="W44" s="127">
        <v>40000</v>
      </c>
      <c r="X44" s="22">
        <v>6000</v>
      </c>
      <c r="Y44" s="130">
        <f>V44+W44+X44</f>
        <v>200622</v>
      </c>
      <c r="Z44" s="187">
        <f>L44+Y44</f>
        <v>1023025</v>
      </c>
    </row>
    <row r="45" spans="1:26" ht="13.5" thickBot="1">
      <c r="A45" s="74">
        <f t="shared" si="5"/>
        <v>14</v>
      </c>
      <c r="B45" s="49">
        <v>720</v>
      </c>
      <c r="C45" s="83" t="s">
        <v>96</v>
      </c>
      <c r="D45" s="16">
        <f>FZV!E45</f>
        <v>1250</v>
      </c>
      <c r="E45" s="16">
        <f>LF!E45</f>
        <v>0</v>
      </c>
      <c r="F45" s="16">
        <f>'FF'!E45</f>
        <v>34</v>
      </c>
      <c r="G45" s="54">
        <f>PřF!E45</f>
        <v>620</v>
      </c>
      <c r="H45" s="16">
        <f>PdF!E45</f>
        <v>0</v>
      </c>
      <c r="I45" s="17">
        <f>FTK!E46</f>
        <v>0</v>
      </c>
      <c r="J45" s="53">
        <f>CMTF!E45</f>
        <v>0</v>
      </c>
      <c r="K45" s="53">
        <f>PF!E45</f>
        <v>0</v>
      </c>
      <c r="L45" s="132">
        <f t="shared" si="9"/>
        <v>1904</v>
      </c>
      <c r="M45" s="105">
        <f>RUP!E45</f>
        <v>200</v>
      </c>
      <c r="N45" s="105">
        <f>KUP!E45</f>
        <v>0</v>
      </c>
      <c r="O45" s="110">
        <f>VUP!E45</f>
        <v>0</v>
      </c>
      <c r="P45" s="110">
        <f>CVT!E45</f>
        <v>50</v>
      </c>
      <c r="Q45" s="110">
        <f>PZ!E45</f>
        <v>0</v>
      </c>
      <c r="R45" s="110">
        <f>ASC!E45</f>
        <v>0</v>
      </c>
      <c r="S45" s="110">
        <f>VTP!E45</f>
        <v>0</v>
      </c>
      <c r="T45" s="107">
        <f>PS!E45</f>
        <v>0</v>
      </c>
      <c r="U45" s="190">
        <f>KI!E45</f>
        <v>0</v>
      </c>
      <c r="V45" s="124">
        <f t="shared" si="12"/>
        <v>250</v>
      </c>
      <c r="W45" s="133">
        <v>0</v>
      </c>
      <c r="X45" s="153">
        <v>0</v>
      </c>
      <c r="Y45" s="131">
        <f>SUM(V45+X45)</f>
        <v>250</v>
      </c>
      <c r="Z45" s="154">
        <f>L45+V45+W45+X45</f>
        <v>2154</v>
      </c>
    </row>
    <row r="46" spans="1:26" ht="13.5" thickBot="1">
      <c r="A46" s="85">
        <f t="shared" si="5"/>
        <v>15</v>
      </c>
      <c r="B46" s="106" t="s">
        <v>62</v>
      </c>
      <c r="C46" s="96"/>
      <c r="D46" s="134">
        <f aca="true" t="shared" si="13" ref="D46:K46">D31-D9</f>
        <v>0</v>
      </c>
      <c r="E46" s="135">
        <f t="shared" si="13"/>
        <v>0</v>
      </c>
      <c r="F46" s="135">
        <f t="shared" si="13"/>
        <v>0</v>
      </c>
      <c r="G46" s="135">
        <f t="shared" si="13"/>
        <v>-2256</v>
      </c>
      <c r="H46" s="135">
        <f t="shared" si="13"/>
        <v>0</v>
      </c>
      <c r="I46" s="135">
        <f t="shared" si="13"/>
        <v>0</v>
      </c>
      <c r="J46" s="135">
        <f t="shared" si="13"/>
        <v>3152</v>
      </c>
      <c r="K46" s="135">
        <f t="shared" si="13"/>
        <v>-2384</v>
      </c>
      <c r="L46" s="136">
        <f t="shared" si="9"/>
        <v>-1488</v>
      </c>
      <c r="M46" s="135">
        <f aca="true" t="shared" si="14" ref="M46:U46">M31-M9</f>
        <v>-14096</v>
      </c>
      <c r="N46" s="135">
        <f t="shared" si="14"/>
        <v>-965</v>
      </c>
      <c r="O46" s="135">
        <f t="shared" si="14"/>
        <v>-4017</v>
      </c>
      <c r="P46" s="135">
        <f t="shared" si="14"/>
        <v>-648</v>
      </c>
      <c r="Q46" s="135">
        <f t="shared" si="14"/>
        <v>0</v>
      </c>
      <c r="R46" s="135">
        <f t="shared" si="14"/>
        <v>0</v>
      </c>
      <c r="S46" s="135">
        <f t="shared" si="14"/>
        <v>0</v>
      </c>
      <c r="T46" s="135">
        <f t="shared" si="14"/>
        <v>0</v>
      </c>
      <c r="U46" s="135">
        <f t="shared" si="14"/>
        <v>0</v>
      </c>
      <c r="V46" s="137">
        <f t="shared" si="12"/>
        <v>-19726</v>
      </c>
      <c r="W46" s="137">
        <f>W31-W9</f>
        <v>0</v>
      </c>
      <c r="X46" s="137">
        <f>X31-X9</f>
        <v>0</v>
      </c>
      <c r="Y46" s="139">
        <f>SUM(V46+W46+X46)</f>
        <v>-19726</v>
      </c>
      <c r="Z46" s="138">
        <f>Z31-Z9</f>
        <v>-21214</v>
      </c>
    </row>
    <row r="47" spans="3:25" ht="12.75">
      <c r="C47" s="26"/>
      <c r="E47" s="24"/>
      <c r="G47" s="24"/>
      <c r="O47" s="51"/>
      <c r="W47" s="2"/>
      <c r="Y47" s="2"/>
    </row>
    <row r="48" spans="3:22" ht="12.75">
      <c r="C48" s="26" t="s">
        <v>109</v>
      </c>
      <c r="E48" s="24"/>
      <c r="G48" s="24"/>
      <c r="O48" s="51"/>
      <c r="V48" s="2"/>
    </row>
    <row r="49" spans="3:12" ht="12.75">
      <c r="C49" s="26"/>
      <c r="L49" s="12"/>
    </row>
    <row r="50" spans="3:26" ht="12.75">
      <c r="C50" s="26" t="s">
        <v>100</v>
      </c>
      <c r="Q50" s="2"/>
      <c r="X50" s="2"/>
      <c r="Y50" s="2"/>
      <c r="Z50" s="2"/>
    </row>
    <row r="51" spans="3:17" ht="12.75">
      <c r="C51" s="26"/>
      <c r="I51" s="2"/>
      <c r="Q51" s="2"/>
    </row>
    <row r="52" spans="3:9" ht="12.75">
      <c r="C52" s="26"/>
      <c r="I52" s="2"/>
    </row>
    <row r="53" spans="9:17" ht="12.75">
      <c r="I53" s="2"/>
      <c r="Q53" s="2"/>
    </row>
  </sheetData>
  <sheetProtection/>
  <mergeCells count="6">
    <mergeCell ref="D6:K7"/>
    <mergeCell ref="W6:X7"/>
    <mergeCell ref="A6:A7"/>
    <mergeCell ref="B6:B7"/>
    <mergeCell ref="C6:C7"/>
    <mergeCell ref="M6:U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8" scale="73" r:id="rId1"/>
  <ignoredErrors>
    <ignoredError sqref="V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R48"/>
  <sheetViews>
    <sheetView zoomScale="73" zoomScaleNormal="73" zoomScalePageLayoutView="0" workbookViewId="0" topLeftCell="A1">
      <selection activeCell="K13" sqref="K1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28.140625" style="28" customWidth="1"/>
    <col min="4" max="4" width="15.0039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0.57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/>
      <c r="D2" s="23"/>
      <c r="F2" s="92"/>
      <c r="G2" s="29"/>
    </row>
    <row r="3" spans="1:18" ht="13.5" customHeight="1">
      <c r="A3" s="27"/>
      <c r="C3" s="92" t="s">
        <v>115</v>
      </c>
      <c r="D3" s="92"/>
      <c r="E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I4" s="29"/>
      <c r="L4" s="30"/>
      <c r="M4" s="30"/>
      <c r="N4" s="30"/>
      <c r="O4" s="30"/>
      <c r="P4" s="30"/>
      <c r="Q4" s="30"/>
      <c r="R4" s="30"/>
    </row>
    <row r="5" spans="1:18" ht="13.5" customHeight="1">
      <c r="A5" s="27"/>
      <c r="C5" s="92" t="s">
        <v>139</v>
      </c>
      <c r="I5" s="29"/>
      <c r="L5" s="30"/>
      <c r="M5" s="30"/>
      <c r="N5" s="30"/>
      <c r="O5" s="30"/>
      <c r="P5" s="30"/>
      <c r="Q5" s="30"/>
      <c r="R5" s="30"/>
    </row>
    <row r="6" spans="1:18" ht="13.5" customHeight="1" thickBot="1">
      <c r="A6" s="27"/>
      <c r="C6" s="92"/>
      <c r="D6" s="92"/>
      <c r="F6" s="92"/>
      <c r="G6" s="29"/>
      <c r="I6" s="29"/>
      <c r="L6" s="30"/>
      <c r="M6" s="30"/>
      <c r="N6" s="30"/>
      <c r="O6" s="30"/>
      <c r="P6" s="30"/>
      <c r="Q6" s="30"/>
      <c r="R6" s="30"/>
    </row>
    <row r="7" spans="1:18" ht="13.5" customHeight="1">
      <c r="A7" s="292" t="s">
        <v>91</v>
      </c>
      <c r="B7" s="32" t="s">
        <v>2</v>
      </c>
      <c r="C7" s="203" t="s">
        <v>3</v>
      </c>
      <c r="D7" s="32" t="s">
        <v>147</v>
      </c>
      <c r="E7" s="294" t="s">
        <v>0</v>
      </c>
      <c r="F7" s="295"/>
      <c r="G7" s="32" t="s">
        <v>103</v>
      </c>
      <c r="H7" s="31" t="s">
        <v>149</v>
      </c>
      <c r="I7" s="32" t="s">
        <v>1</v>
      </c>
      <c r="L7" s="30"/>
      <c r="M7" s="30"/>
      <c r="N7" s="30"/>
      <c r="O7" s="30"/>
      <c r="P7" s="30"/>
      <c r="Q7" s="30"/>
      <c r="R7" s="30"/>
    </row>
    <row r="8" spans="1:18" ht="10.5" customHeight="1">
      <c r="A8" s="293"/>
      <c r="B8" s="36"/>
      <c r="C8" s="198"/>
      <c r="D8" s="36"/>
      <c r="E8" s="205" t="s">
        <v>104</v>
      </c>
      <c r="F8" s="33" t="s">
        <v>4</v>
      </c>
      <c r="G8" s="36" t="s">
        <v>105</v>
      </c>
      <c r="H8" s="35" t="s">
        <v>151</v>
      </c>
      <c r="I8" s="36"/>
      <c r="L8" s="30"/>
      <c r="M8" s="30"/>
      <c r="N8" s="30"/>
      <c r="O8" s="30"/>
      <c r="P8" s="30"/>
      <c r="Q8" s="30"/>
      <c r="R8" s="30"/>
    </row>
    <row r="9" spans="1:18" ht="11.25" thickBot="1">
      <c r="A9" s="216" t="s">
        <v>92</v>
      </c>
      <c r="B9" s="217" t="s">
        <v>87</v>
      </c>
      <c r="C9" s="199" t="s">
        <v>150</v>
      </c>
      <c r="D9" s="58">
        <v>1</v>
      </c>
      <c r="E9" s="206">
        <v>1</v>
      </c>
      <c r="F9" s="56">
        <v>2</v>
      </c>
      <c r="G9" s="58">
        <v>3</v>
      </c>
      <c r="H9" s="59">
        <v>2</v>
      </c>
      <c r="I9" s="58">
        <v>3</v>
      </c>
      <c r="L9" s="30"/>
      <c r="M9" s="30"/>
      <c r="N9" s="30"/>
      <c r="O9" s="30"/>
      <c r="P9" s="30"/>
      <c r="Q9" s="30"/>
      <c r="R9" s="30"/>
    </row>
    <row r="10" spans="1:18" ht="11.25" thickBot="1">
      <c r="A10" s="60" t="s">
        <v>93</v>
      </c>
      <c r="B10" s="61" t="s">
        <v>5</v>
      </c>
      <c r="C10" s="204"/>
      <c r="D10" s="210">
        <f>E10+F10+G10</f>
        <v>117030</v>
      </c>
      <c r="E10" s="207">
        <f>SUM(E11:E31)</f>
        <v>85210</v>
      </c>
      <c r="F10" s="62">
        <f>SUM(F11:F31)</f>
        <v>21737</v>
      </c>
      <c r="G10" s="63">
        <f>SUM(G11:G31)</f>
        <v>10083</v>
      </c>
      <c r="H10" s="64">
        <f>SUM(H11:H31)</f>
        <v>19070</v>
      </c>
      <c r="I10" s="65">
        <f>SUM(I11:I31)</f>
        <v>136100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8">
        <v>1</v>
      </c>
      <c r="B11" s="224" t="s">
        <v>6</v>
      </c>
      <c r="C11" s="200" t="s">
        <v>7</v>
      </c>
      <c r="D11" s="211">
        <f aca="true" t="shared" si="0" ref="D11:D47">E11+F11+G11</f>
        <v>5420</v>
      </c>
      <c r="E11" s="208">
        <v>2300</v>
      </c>
      <c r="F11" s="70">
        <v>2440</v>
      </c>
      <c r="G11" s="71">
        <v>680</v>
      </c>
      <c r="H11" s="72">
        <v>1500</v>
      </c>
      <c r="I11" s="73">
        <f aca="true" t="shared" si="1" ref="I11:I46">E11+F11+G11+H11</f>
        <v>6920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v>2</v>
      </c>
      <c r="B12" s="225" t="s">
        <v>8</v>
      </c>
      <c r="C12" s="221" t="s">
        <v>9</v>
      </c>
      <c r="D12" s="212">
        <f t="shared" si="0"/>
        <v>3180</v>
      </c>
      <c r="E12" s="233">
        <v>2900</v>
      </c>
      <c r="F12" s="43">
        <v>280</v>
      </c>
      <c r="G12" s="52">
        <v>0</v>
      </c>
      <c r="H12" s="38">
        <v>3500</v>
      </c>
      <c r="I12" s="39">
        <f t="shared" si="1"/>
        <v>6680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aca="true" t="shared" si="2" ref="A13:A47">A12+1</f>
        <v>3</v>
      </c>
      <c r="B13" s="225" t="s">
        <v>10</v>
      </c>
      <c r="C13" s="221" t="s">
        <v>11</v>
      </c>
      <c r="D13" s="212">
        <f t="shared" si="0"/>
        <v>16</v>
      </c>
      <c r="E13" s="233">
        <v>0</v>
      </c>
      <c r="F13" s="43">
        <v>16</v>
      </c>
      <c r="G13" s="52">
        <v>0</v>
      </c>
      <c r="H13" s="38">
        <v>0</v>
      </c>
      <c r="I13" s="39">
        <f t="shared" si="1"/>
        <v>16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4</v>
      </c>
      <c r="B14" s="225" t="s">
        <v>12</v>
      </c>
      <c r="C14" s="221" t="s">
        <v>13</v>
      </c>
      <c r="D14" s="212">
        <f t="shared" si="0"/>
        <v>366</v>
      </c>
      <c r="E14" s="233">
        <v>350</v>
      </c>
      <c r="F14" s="43">
        <v>16</v>
      </c>
      <c r="G14" s="52">
        <v>0</v>
      </c>
      <c r="H14" s="38">
        <v>50</v>
      </c>
      <c r="I14" s="39">
        <f t="shared" si="1"/>
        <v>416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5</v>
      </c>
      <c r="B15" s="225" t="s">
        <v>14</v>
      </c>
      <c r="C15" s="221" t="s">
        <v>15</v>
      </c>
      <c r="D15" s="212">
        <f t="shared" si="0"/>
        <v>1180</v>
      </c>
      <c r="E15" s="233">
        <v>1000</v>
      </c>
      <c r="F15" s="43">
        <v>180</v>
      </c>
      <c r="G15" s="52">
        <v>0</v>
      </c>
      <c r="H15" s="38">
        <v>40</v>
      </c>
      <c r="I15" s="39">
        <f t="shared" si="1"/>
        <v>1220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6</v>
      </c>
      <c r="B16" s="225" t="s">
        <v>16</v>
      </c>
      <c r="C16" s="221" t="s">
        <v>17</v>
      </c>
      <c r="D16" s="212">
        <f t="shared" si="0"/>
        <v>160</v>
      </c>
      <c r="E16" s="233">
        <v>0</v>
      </c>
      <c r="F16" s="43">
        <v>160</v>
      </c>
      <c r="G16" s="52">
        <v>0</v>
      </c>
      <c r="H16" s="38">
        <v>0</v>
      </c>
      <c r="I16" s="39">
        <f t="shared" si="1"/>
        <v>160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f t="shared" si="2"/>
        <v>7</v>
      </c>
      <c r="B17" s="225" t="s">
        <v>18</v>
      </c>
      <c r="C17" s="221" t="s">
        <v>19</v>
      </c>
      <c r="D17" s="212">
        <f t="shared" si="0"/>
        <v>8515</v>
      </c>
      <c r="E17" s="233">
        <v>2600</v>
      </c>
      <c r="F17" s="43">
        <v>5200</v>
      </c>
      <c r="G17" s="52">
        <v>715</v>
      </c>
      <c r="H17" s="38">
        <v>1800</v>
      </c>
      <c r="I17" s="39">
        <f t="shared" si="1"/>
        <v>10315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8</v>
      </c>
      <c r="B18" s="225" t="s">
        <v>20</v>
      </c>
      <c r="C18" s="221" t="s">
        <v>21</v>
      </c>
      <c r="D18" s="212">
        <f t="shared" si="0"/>
        <v>56350</v>
      </c>
      <c r="E18" s="233">
        <v>48000</v>
      </c>
      <c r="F18" s="43">
        <v>2100</v>
      </c>
      <c r="G18" s="52">
        <v>6250</v>
      </c>
      <c r="H18" s="38">
        <v>4800</v>
      </c>
      <c r="I18" s="39">
        <f t="shared" si="1"/>
        <v>61150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9</v>
      </c>
      <c r="B19" s="225" t="s">
        <v>22</v>
      </c>
      <c r="C19" s="221" t="s">
        <v>23</v>
      </c>
      <c r="D19" s="212">
        <f t="shared" si="0"/>
        <v>19010</v>
      </c>
      <c r="E19" s="234">
        <v>16200</v>
      </c>
      <c r="F19" s="45">
        <v>630</v>
      </c>
      <c r="G19" s="52">
        <v>2180</v>
      </c>
      <c r="H19" s="38">
        <v>1450</v>
      </c>
      <c r="I19" s="39">
        <f t="shared" si="1"/>
        <v>20460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10</v>
      </c>
      <c r="B20" s="225" t="s">
        <v>106</v>
      </c>
      <c r="C20" s="221" t="s">
        <v>107</v>
      </c>
      <c r="D20" s="212">
        <f t="shared" si="0"/>
        <v>0</v>
      </c>
      <c r="E20" s="234">
        <v>0</v>
      </c>
      <c r="F20" s="45">
        <v>0</v>
      </c>
      <c r="G20" s="52">
        <v>0</v>
      </c>
      <c r="H20" s="38">
        <v>0</v>
      </c>
      <c r="I20" s="39">
        <f t="shared" si="1"/>
        <v>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11</v>
      </c>
      <c r="B21" s="225" t="s">
        <v>24</v>
      </c>
      <c r="C21" s="221" t="s">
        <v>25</v>
      </c>
      <c r="D21" s="212">
        <f t="shared" si="0"/>
        <v>2620</v>
      </c>
      <c r="E21" s="234">
        <v>1820</v>
      </c>
      <c r="F21" s="45">
        <v>570</v>
      </c>
      <c r="G21" s="52">
        <v>230</v>
      </c>
      <c r="H21" s="38">
        <v>210</v>
      </c>
      <c r="I21" s="39">
        <f t="shared" si="1"/>
        <v>2830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12</v>
      </c>
      <c r="B22" s="226" t="s">
        <v>63</v>
      </c>
      <c r="C22" s="221" t="s">
        <v>68</v>
      </c>
      <c r="D22" s="212">
        <f t="shared" si="0"/>
        <v>63</v>
      </c>
      <c r="E22" s="234">
        <v>60</v>
      </c>
      <c r="F22" s="45">
        <v>3</v>
      </c>
      <c r="G22" s="52">
        <v>0</v>
      </c>
      <c r="H22" s="38">
        <v>0</v>
      </c>
      <c r="I22" s="39">
        <f t="shared" si="1"/>
        <v>63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v>13</v>
      </c>
      <c r="B23" s="225" t="s">
        <v>26</v>
      </c>
      <c r="C23" s="221" t="s">
        <v>27</v>
      </c>
      <c r="D23" s="212">
        <f t="shared" si="0"/>
        <v>20</v>
      </c>
      <c r="E23" s="233">
        <v>15</v>
      </c>
      <c r="F23" s="43">
        <v>2</v>
      </c>
      <c r="G23" s="52">
        <v>3</v>
      </c>
      <c r="H23" s="38">
        <v>0</v>
      </c>
      <c r="I23" s="39">
        <f t="shared" si="1"/>
        <v>20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14</v>
      </c>
      <c r="B24" s="225" t="s">
        <v>28</v>
      </c>
      <c r="C24" s="221" t="s">
        <v>29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8" ht="10.5">
      <c r="A25" s="219">
        <f t="shared" si="2"/>
        <v>15</v>
      </c>
      <c r="B25" s="225" t="s">
        <v>30</v>
      </c>
      <c r="C25" s="221" t="s">
        <v>31</v>
      </c>
      <c r="D25" s="212">
        <f t="shared" si="0"/>
        <v>80</v>
      </c>
      <c r="E25" s="233">
        <v>10</v>
      </c>
      <c r="F25" s="43">
        <v>60</v>
      </c>
      <c r="G25" s="52">
        <v>10</v>
      </c>
      <c r="H25" s="38">
        <v>20</v>
      </c>
      <c r="I25" s="39">
        <f t="shared" si="1"/>
        <v>100</v>
      </c>
      <c r="K25" s="44"/>
      <c r="L25" s="30"/>
      <c r="M25" s="30"/>
      <c r="N25" s="30"/>
      <c r="O25" s="30"/>
      <c r="P25" s="30"/>
      <c r="Q25" s="30"/>
      <c r="R25" s="30"/>
    </row>
    <row r="26" spans="1:11" ht="10.5">
      <c r="A26" s="219">
        <v>16</v>
      </c>
      <c r="B26" s="225" t="s">
        <v>64</v>
      </c>
      <c r="C26" s="221" t="s">
        <v>65</v>
      </c>
      <c r="D26" s="212">
        <f t="shared" si="0"/>
        <v>0</v>
      </c>
      <c r="E26" s="233">
        <v>0</v>
      </c>
      <c r="F26" s="43">
        <v>0</v>
      </c>
      <c r="G26" s="52">
        <v>0</v>
      </c>
      <c r="H26" s="38">
        <v>0</v>
      </c>
      <c r="I26" s="39">
        <f>SUM(E26:H26)</f>
        <v>0</v>
      </c>
      <c r="K26" s="44"/>
    </row>
    <row r="27" spans="1:11" ht="10.5">
      <c r="A27" s="219">
        <v>17</v>
      </c>
      <c r="B27" s="225" t="s">
        <v>33</v>
      </c>
      <c r="C27" s="221" t="s">
        <v>34</v>
      </c>
      <c r="D27" s="212">
        <f t="shared" si="0"/>
        <v>15975</v>
      </c>
      <c r="E27" s="236">
        <v>7105</v>
      </c>
      <c r="F27" s="43">
        <v>8870</v>
      </c>
      <c r="G27" s="52">
        <v>0</v>
      </c>
      <c r="H27" s="38">
        <v>3000</v>
      </c>
      <c r="I27" s="39">
        <f t="shared" si="1"/>
        <v>18975</v>
      </c>
      <c r="K27" s="44"/>
    </row>
    <row r="28" spans="1:11" ht="10.5">
      <c r="A28" s="219">
        <f t="shared" si="2"/>
        <v>18</v>
      </c>
      <c r="B28" s="225" t="s">
        <v>35</v>
      </c>
      <c r="C28" s="221" t="s">
        <v>36</v>
      </c>
      <c r="D28" s="212">
        <f t="shared" si="0"/>
        <v>2500</v>
      </c>
      <c r="E28" s="234">
        <v>2500</v>
      </c>
      <c r="F28" s="43">
        <v>0</v>
      </c>
      <c r="G28" s="52">
        <v>0</v>
      </c>
      <c r="H28" s="38">
        <v>2700</v>
      </c>
      <c r="I28" s="39">
        <f t="shared" si="1"/>
        <v>5200</v>
      </c>
      <c r="K28" s="44"/>
    </row>
    <row r="29" spans="1:11" ht="10.5">
      <c r="A29" s="219">
        <f t="shared" si="2"/>
        <v>19</v>
      </c>
      <c r="B29" s="225" t="s">
        <v>37</v>
      </c>
      <c r="C29" s="222" t="s">
        <v>38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  <c r="K29" s="44"/>
    </row>
    <row r="30" spans="1:11" ht="10.5">
      <c r="A30" s="219">
        <f t="shared" si="2"/>
        <v>20</v>
      </c>
      <c r="B30" s="225" t="s">
        <v>39</v>
      </c>
      <c r="C30" s="221" t="s">
        <v>40</v>
      </c>
      <c r="D30" s="212">
        <f t="shared" si="0"/>
        <v>10</v>
      </c>
      <c r="E30" s="233">
        <v>0</v>
      </c>
      <c r="F30" s="43">
        <v>10</v>
      </c>
      <c r="G30" s="52">
        <v>0</v>
      </c>
      <c r="H30" s="38">
        <v>0</v>
      </c>
      <c r="I30" s="39">
        <f t="shared" si="1"/>
        <v>10</v>
      </c>
      <c r="K30" s="44"/>
    </row>
    <row r="31" spans="1:11" ht="11.25" thickBot="1">
      <c r="A31" s="220">
        <v>21</v>
      </c>
      <c r="B31" s="227" t="s">
        <v>41</v>
      </c>
      <c r="C31" s="223" t="s">
        <v>42</v>
      </c>
      <c r="D31" s="213">
        <f t="shared" si="0"/>
        <v>1565</v>
      </c>
      <c r="E31" s="235">
        <v>350</v>
      </c>
      <c r="F31" s="77">
        <v>1200</v>
      </c>
      <c r="G31" s="78">
        <v>15</v>
      </c>
      <c r="H31" s="38">
        <v>0</v>
      </c>
      <c r="I31" s="80">
        <f t="shared" si="1"/>
        <v>1565</v>
      </c>
      <c r="K31" s="44"/>
    </row>
    <row r="32" spans="1:11" ht="11.25" thickBot="1">
      <c r="A32" s="81" t="s">
        <v>94</v>
      </c>
      <c r="B32" s="82" t="s">
        <v>43</v>
      </c>
      <c r="C32" s="201"/>
      <c r="D32" s="210">
        <f t="shared" si="0"/>
        <v>117030</v>
      </c>
      <c r="E32" s="244">
        <f>SUM(E33:E46)</f>
        <v>85210</v>
      </c>
      <c r="F32" s="169">
        <f>SUM(F33:F46)</f>
        <v>21737</v>
      </c>
      <c r="G32" s="63">
        <f>SUM(G33:G46)</f>
        <v>10083</v>
      </c>
      <c r="H32" s="64">
        <f>SUM(H33:H46)</f>
        <v>19070</v>
      </c>
      <c r="I32" s="63">
        <f t="shared" si="1"/>
        <v>136100</v>
      </c>
      <c r="K32" s="44"/>
    </row>
    <row r="33" spans="1:11" ht="11.25" thickBot="1">
      <c r="A33" s="66">
        <v>1</v>
      </c>
      <c r="B33" s="254" t="s">
        <v>44</v>
      </c>
      <c r="C33" s="164" t="s">
        <v>45</v>
      </c>
      <c r="D33" s="211">
        <f t="shared" si="0"/>
        <v>100</v>
      </c>
      <c r="E33" s="245">
        <v>0</v>
      </c>
      <c r="F33" s="174">
        <v>100</v>
      </c>
      <c r="G33" s="38">
        <v>0</v>
      </c>
      <c r="H33" s="72">
        <v>0</v>
      </c>
      <c r="I33" s="73">
        <f t="shared" si="1"/>
        <v>100</v>
      </c>
      <c r="K33" s="44"/>
    </row>
    <row r="34" spans="1:11" ht="10.5">
      <c r="A34" s="219">
        <f t="shared" si="2"/>
        <v>2</v>
      </c>
      <c r="B34" s="224" t="s">
        <v>46</v>
      </c>
      <c r="C34" s="221" t="s">
        <v>47</v>
      </c>
      <c r="D34" s="212">
        <f t="shared" si="0"/>
        <v>9000</v>
      </c>
      <c r="E34" s="233">
        <v>0</v>
      </c>
      <c r="F34" s="175">
        <v>9000</v>
      </c>
      <c r="G34" s="38">
        <v>0</v>
      </c>
      <c r="H34" s="38">
        <v>8000</v>
      </c>
      <c r="I34" s="39">
        <f t="shared" si="1"/>
        <v>17000</v>
      </c>
      <c r="K34" s="44"/>
    </row>
    <row r="35" spans="1:11" ht="10.5">
      <c r="A35" s="219">
        <v>3</v>
      </c>
      <c r="B35" s="225" t="s">
        <v>48</v>
      </c>
      <c r="C35" s="221" t="s">
        <v>49</v>
      </c>
      <c r="D35" s="212">
        <f t="shared" si="0"/>
        <v>70</v>
      </c>
      <c r="E35" s="233">
        <v>0</v>
      </c>
      <c r="F35" s="175">
        <v>70</v>
      </c>
      <c r="G35" s="38">
        <v>0</v>
      </c>
      <c r="H35" s="38">
        <v>0</v>
      </c>
      <c r="I35" s="39">
        <f t="shared" si="1"/>
        <v>70</v>
      </c>
      <c r="K35" s="44"/>
    </row>
    <row r="36" spans="1:11" ht="10.5">
      <c r="A36" s="219">
        <v>4</v>
      </c>
      <c r="B36" s="225" t="s">
        <v>112</v>
      </c>
      <c r="C36" s="221" t="s">
        <v>113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5</v>
      </c>
      <c r="B37" s="225" t="s">
        <v>50</v>
      </c>
      <c r="C37" s="221" t="s">
        <v>51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6</v>
      </c>
      <c r="B38" s="225" t="s">
        <v>99</v>
      </c>
      <c r="C38" s="221" t="s">
        <v>111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7</v>
      </c>
      <c r="B39" s="225" t="s">
        <v>121</v>
      </c>
      <c r="C39" s="228" t="s">
        <v>95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v>8</v>
      </c>
      <c r="B40" s="225" t="s">
        <v>52</v>
      </c>
      <c r="C40" s="221" t="s">
        <v>32</v>
      </c>
      <c r="D40" s="212">
        <f t="shared" si="0"/>
        <v>0</v>
      </c>
      <c r="E40" s="233">
        <v>0</v>
      </c>
      <c r="F40" s="176">
        <v>0</v>
      </c>
      <c r="G40" s="38">
        <v>0</v>
      </c>
      <c r="H40" s="38">
        <v>0</v>
      </c>
      <c r="I40" s="39">
        <f t="shared" si="1"/>
        <v>0</v>
      </c>
      <c r="K40" s="44"/>
    </row>
    <row r="41" spans="1:11" ht="10.5">
      <c r="A41" s="219">
        <f t="shared" si="2"/>
        <v>9</v>
      </c>
      <c r="B41" s="225" t="s">
        <v>53</v>
      </c>
      <c r="C41" s="221" t="s">
        <v>54</v>
      </c>
      <c r="D41" s="212">
        <f t="shared" si="0"/>
        <v>4200</v>
      </c>
      <c r="E41" s="233">
        <v>0</v>
      </c>
      <c r="F41" s="176">
        <v>4200</v>
      </c>
      <c r="G41" s="38">
        <v>0</v>
      </c>
      <c r="H41" s="38">
        <v>8570</v>
      </c>
      <c r="I41" s="39">
        <f t="shared" si="1"/>
        <v>12770</v>
      </c>
      <c r="K41" s="44"/>
    </row>
    <row r="42" spans="1:11" ht="10.5">
      <c r="A42" s="219">
        <f t="shared" si="2"/>
        <v>10</v>
      </c>
      <c r="B42" s="225" t="s">
        <v>55</v>
      </c>
      <c r="C42" s="221" t="s">
        <v>118</v>
      </c>
      <c r="D42" s="212">
        <f t="shared" si="0"/>
        <v>7200</v>
      </c>
      <c r="E42" s="233">
        <v>0</v>
      </c>
      <c r="F42" s="176">
        <v>7200</v>
      </c>
      <c r="G42" s="38">
        <v>0</v>
      </c>
      <c r="H42" s="38">
        <v>2500</v>
      </c>
      <c r="I42" s="39">
        <f t="shared" si="1"/>
        <v>9700</v>
      </c>
      <c r="K42" s="44"/>
    </row>
    <row r="43" spans="1:11" ht="10.5">
      <c r="A43" s="219">
        <v>11</v>
      </c>
      <c r="B43" s="225" t="s">
        <v>56</v>
      </c>
      <c r="C43" s="221" t="s">
        <v>57</v>
      </c>
      <c r="D43" s="212">
        <f t="shared" si="0"/>
        <v>120</v>
      </c>
      <c r="E43" s="233">
        <v>0</v>
      </c>
      <c r="F43" s="176">
        <v>120</v>
      </c>
      <c r="G43" s="38">
        <v>0</v>
      </c>
      <c r="H43" s="38">
        <v>0</v>
      </c>
      <c r="I43" s="39">
        <f t="shared" si="1"/>
        <v>120</v>
      </c>
      <c r="K43" s="44"/>
    </row>
    <row r="44" spans="1:11" ht="10.5">
      <c r="A44" s="219">
        <f t="shared" si="2"/>
        <v>12</v>
      </c>
      <c r="B44" s="225" t="s">
        <v>58</v>
      </c>
      <c r="C44" s="221" t="s">
        <v>59</v>
      </c>
      <c r="D44" s="212">
        <f t="shared" si="0"/>
        <v>10083</v>
      </c>
      <c r="E44" s="233">
        <v>0</v>
      </c>
      <c r="F44" s="176">
        <v>0</v>
      </c>
      <c r="G44" s="38">
        <v>10083</v>
      </c>
      <c r="H44" s="38">
        <v>0</v>
      </c>
      <c r="I44" s="39">
        <f t="shared" si="1"/>
        <v>10083</v>
      </c>
      <c r="K44" s="44"/>
    </row>
    <row r="45" spans="1:11" ht="10.5">
      <c r="A45" s="219">
        <f t="shared" si="2"/>
        <v>13</v>
      </c>
      <c r="B45" s="225" t="s">
        <v>60</v>
      </c>
      <c r="C45" s="221" t="s">
        <v>61</v>
      </c>
      <c r="D45" s="212">
        <f t="shared" si="0"/>
        <v>85210</v>
      </c>
      <c r="E45" s="237">
        <v>85210</v>
      </c>
      <c r="F45" s="177">
        <v>0</v>
      </c>
      <c r="G45" s="38">
        <v>0</v>
      </c>
      <c r="H45" s="38">
        <v>0</v>
      </c>
      <c r="I45" s="39">
        <f t="shared" si="1"/>
        <v>85210</v>
      </c>
      <c r="J45" s="44"/>
      <c r="K45" s="44"/>
    </row>
    <row r="46" spans="1:11" ht="11.25" thickBot="1">
      <c r="A46" s="220">
        <f t="shared" si="2"/>
        <v>14</v>
      </c>
      <c r="B46" s="231">
        <v>720</v>
      </c>
      <c r="C46" s="229" t="s">
        <v>96</v>
      </c>
      <c r="D46" s="213">
        <f t="shared" si="0"/>
        <v>1047</v>
      </c>
      <c r="E46" s="246">
        <v>0</v>
      </c>
      <c r="F46" s="178">
        <v>1047</v>
      </c>
      <c r="G46" s="79">
        <v>0</v>
      </c>
      <c r="H46" s="79">
        <v>0</v>
      </c>
      <c r="I46" s="80">
        <f t="shared" si="1"/>
        <v>1047</v>
      </c>
      <c r="K46" s="44"/>
    </row>
    <row r="47" spans="1:11" ht="11.25" thickBot="1">
      <c r="A47" s="85">
        <f t="shared" si="2"/>
        <v>15</v>
      </c>
      <c r="B47" s="230" t="s">
        <v>62</v>
      </c>
      <c r="C47" s="202"/>
      <c r="D47" s="215">
        <f t="shared" si="0"/>
        <v>0</v>
      </c>
      <c r="E47" s="247">
        <f>E32-E10</f>
        <v>0</v>
      </c>
      <c r="F47" s="170">
        <f>F32-F10</f>
        <v>0</v>
      </c>
      <c r="G47" s="90">
        <f>G32-G10</f>
        <v>0</v>
      </c>
      <c r="H47" s="91">
        <f>H32-H10</f>
        <v>0</v>
      </c>
      <c r="I47" s="90">
        <f>I32-I10</f>
        <v>0</v>
      </c>
      <c r="K47" s="44"/>
    </row>
    <row r="48" ht="10.5">
      <c r="K48" s="44"/>
    </row>
  </sheetData>
  <sheetProtection/>
  <mergeCells count="2">
    <mergeCell ref="A7:A8"/>
    <mergeCell ref="E7:F7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>
    <tabColor rgb="FF92D050"/>
  </sheetPr>
  <dimension ref="A2:R49"/>
  <sheetViews>
    <sheetView zoomScale="73" zoomScaleNormal="73" zoomScalePageLayoutView="0" workbookViewId="0" topLeftCell="A1">
      <selection activeCell="M31" sqref="M3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116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45977</v>
      </c>
      <c r="E9" s="207">
        <f>SUM(E10:E30)</f>
        <v>26234</v>
      </c>
      <c r="F9" s="62">
        <f>SUM(F10:F30)</f>
        <v>85</v>
      </c>
      <c r="G9" s="63">
        <f>SUM(G10:G30)</f>
        <v>19658</v>
      </c>
      <c r="H9" s="64">
        <f>SUM(H10:H30)</f>
        <v>0</v>
      </c>
      <c r="I9" s="65">
        <f>SUM(I10:I30)</f>
        <v>45977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2418</v>
      </c>
      <c r="E10" s="208">
        <v>1418</v>
      </c>
      <c r="F10" s="70">
        <v>0</v>
      </c>
      <c r="G10" s="71">
        <v>1000</v>
      </c>
      <c r="H10" s="72"/>
      <c r="I10" s="73">
        <f aca="true" t="shared" si="1" ref="I10:I45">E10+F10+G10+H10</f>
        <v>2418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1230</v>
      </c>
      <c r="E11" s="233">
        <v>1000</v>
      </c>
      <c r="F11" s="43">
        <v>0</v>
      </c>
      <c r="G11" s="52">
        <v>230</v>
      </c>
      <c r="H11" s="38">
        <v>0</v>
      </c>
      <c r="I11" s="39">
        <f t="shared" si="1"/>
        <v>1230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5</v>
      </c>
      <c r="E12" s="233">
        <v>0</v>
      </c>
      <c r="F12" s="43">
        <v>5</v>
      </c>
      <c r="G12" s="52">
        <v>0</v>
      </c>
      <c r="H12" s="38">
        <v>0</v>
      </c>
      <c r="I12" s="39">
        <f t="shared" si="1"/>
        <v>5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346</v>
      </c>
      <c r="E13" s="233">
        <v>346</v>
      </c>
      <c r="F13" s="43">
        <v>0</v>
      </c>
      <c r="G13" s="52">
        <v>0</v>
      </c>
      <c r="H13" s="38">
        <v>0</v>
      </c>
      <c r="I13" s="39">
        <f t="shared" si="1"/>
        <v>346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190</v>
      </c>
      <c r="E14" s="233">
        <v>90</v>
      </c>
      <c r="F14" s="43">
        <v>0</v>
      </c>
      <c r="G14" s="52">
        <v>100</v>
      </c>
      <c r="H14" s="38">
        <v>0</v>
      </c>
      <c r="I14" s="39">
        <f t="shared" si="1"/>
        <v>190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80</v>
      </c>
      <c r="E15" s="233">
        <v>0</v>
      </c>
      <c r="F15" s="43">
        <v>80</v>
      </c>
      <c r="G15" s="52">
        <v>0</v>
      </c>
      <c r="H15" s="38">
        <v>0</v>
      </c>
      <c r="I15" s="39">
        <f t="shared" si="1"/>
        <v>80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4645</v>
      </c>
      <c r="E16" s="233">
        <v>2645</v>
      </c>
      <c r="F16" s="38">
        <v>0</v>
      </c>
      <c r="G16" s="52">
        <v>2000</v>
      </c>
      <c r="H16" s="38">
        <v>0</v>
      </c>
      <c r="I16" s="39">
        <f t="shared" si="1"/>
        <v>4645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28040</v>
      </c>
      <c r="E17" s="233">
        <v>16040</v>
      </c>
      <c r="F17" s="38">
        <v>0</v>
      </c>
      <c r="G17" s="52">
        <v>12000</v>
      </c>
      <c r="H17" s="38">
        <v>0</v>
      </c>
      <c r="I17" s="39">
        <f t="shared" si="1"/>
        <v>28040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8973</v>
      </c>
      <c r="E18" s="234">
        <v>4893</v>
      </c>
      <c r="F18" s="38">
        <v>0</v>
      </c>
      <c r="G18" s="52">
        <v>4080</v>
      </c>
      <c r="H18" s="38">
        <v>0</v>
      </c>
      <c r="I18" s="39">
        <f t="shared" si="1"/>
        <v>8973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140</v>
      </c>
      <c r="E19" s="234">
        <v>92</v>
      </c>
      <c r="F19" s="38">
        <v>0</v>
      </c>
      <c r="G19" s="52">
        <v>48</v>
      </c>
      <c r="H19" s="38">
        <v>0</v>
      </c>
      <c r="I19" s="39">
        <f t="shared" si="1"/>
        <v>140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1160</v>
      </c>
      <c r="E20" s="234">
        <v>960</v>
      </c>
      <c r="F20" s="38">
        <v>0</v>
      </c>
      <c r="G20" s="52">
        <v>200</v>
      </c>
      <c r="H20" s="38">
        <v>0</v>
      </c>
      <c r="I20" s="39">
        <f t="shared" si="1"/>
        <v>1160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20</v>
      </c>
      <c r="E21" s="234">
        <v>20</v>
      </c>
      <c r="F21" s="38">
        <v>0</v>
      </c>
      <c r="G21" s="38">
        <v>0</v>
      </c>
      <c r="H21" s="38">
        <v>0</v>
      </c>
      <c r="I21" s="39">
        <f t="shared" si="1"/>
        <v>20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</v>
      </c>
      <c r="E22" s="233">
        <v>2</v>
      </c>
      <c r="F22" s="38">
        <v>0</v>
      </c>
      <c r="G22" s="38">
        <v>0</v>
      </c>
      <c r="H22" s="38">
        <v>0</v>
      </c>
      <c r="I22" s="39">
        <f t="shared" si="1"/>
        <v>2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38">
        <v>0</v>
      </c>
      <c r="G23" s="38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38">
        <v>0</v>
      </c>
      <c r="G24" s="38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38">
        <v>0</v>
      </c>
      <c r="G25" s="38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-1777</v>
      </c>
      <c r="E26" s="236">
        <v>-1777</v>
      </c>
      <c r="F26" s="38">
        <v>0</v>
      </c>
      <c r="G26" s="52">
        <v>0</v>
      </c>
      <c r="H26" s="38">
        <v>0</v>
      </c>
      <c r="I26" s="39">
        <f t="shared" si="1"/>
        <v>-1777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185</v>
      </c>
      <c r="E27" s="234">
        <v>185</v>
      </c>
      <c r="F27" s="38">
        <v>0</v>
      </c>
      <c r="G27" s="52">
        <v>0</v>
      </c>
      <c r="H27" s="38">
        <v>0</v>
      </c>
      <c r="I27" s="39">
        <f t="shared" si="1"/>
        <v>185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38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40</v>
      </c>
      <c r="E29" s="233">
        <v>40</v>
      </c>
      <c r="F29" s="38">
        <v>0</v>
      </c>
      <c r="G29" s="52">
        <v>0</v>
      </c>
      <c r="H29" s="38">
        <v>0</v>
      </c>
      <c r="I29" s="39">
        <f t="shared" si="1"/>
        <v>40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280</v>
      </c>
      <c r="E30" s="235">
        <v>280</v>
      </c>
      <c r="F30" s="77">
        <v>0</v>
      </c>
      <c r="G30" s="78">
        <v>0</v>
      </c>
      <c r="H30" s="79">
        <v>0</v>
      </c>
      <c r="I30" s="80">
        <f t="shared" si="1"/>
        <v>280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45959</v>
      </c>
      <c r="E31" s="244">
        <f>SUM(E32:E45)</f>
        <v>29386</v>
      </c>
      <c r="F31" s="169">
        <f>SUM(F32:F45)</f>
        <v>3931</v>
      </c>
      <c r="G31" s="63">
        <f>SUM(G32:G45)</f>
        <v>12642</v>
      </c>
      <c r="H31" s="64">
        <f>SUM(H32:H45)</f>
        <v>20</v>
      </c>
      <c r="I31" s="63">
        <f t="shared" si="1"/>
        <v>45979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4">
        <v>0</v>
      </c>
      <c r="G32" s="38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620</v>
      </c>
      <c r="E33" s="233">
        <v>0</v>
      </c>
      <c r="F33" s="175">
        <v>620</v>
      </c>
      <c r="G33" s="38">
        <v>0</v>
      </c>
      <c r="H33" s="38">
        <v>20</v>
      </c>
      <c r="I33" s="39">
        <f t="shared" si="1"/>
        <v>640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300</v>
      </c>
      <c r="E34" s="233">
        <v>0</v>
      </c>
      <c r="F34" s="175">
        <v>300</v>
      </c>
      <c r="G34" s="38">
        <v>0</v>
      </c>
      <c r="H34" s="38">
        <v>0</v>
      </c>
      <c r="I34" s="39">
        <f t="shared" si="1"/>
        <v>300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6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2831</v>
      </c>
      <c r="E40" s="233">
        <v>0</v>
      </c>
      <c r="F40" s="176">
        <v>2831</v>
      </c>
      <c r="G40" s="38">
        <v>0</v>
      </c>
      <c r="H40" s="38">
        <v>0</v>
      </c>
      <c r="I40" s="39">
        <f t="shared" si="1"/>
        <v>2831</v>
      </c>
    </row>
    <row r="41" spans="1:9" ht="10.5">
      <c r="A41" s="219">
        <f t="shared" si="2"/>
        <v>10</v>
      </c>
      <c r="B41" s="225" t="s">
        <v>55</v>
      </c>
      <c r="C41" s="221" t="s">
        <v>117</v>
      </c>
      <c r="D41" s="212">
        <f t="shared" si="0"/>
        <v>180</v>
      </c>
      <c r="E41" s="233">
        <v>0</v>
      </c>
      <c r="F41" s="176">
        <v>180</v>
      </c>
      <c r="G41" s="38">
        <v>0</v>
      </c>
      <c r="H41" s="38">
        <v>0</v>
      </c>
      <c r="I41" s="39">
        <f t="shared" si="1"/>
        <v>180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12642</v>
      </c>
      <c r="E43" s="233">
        <v>0</v>
      </c>
      <c r="F43" s="176">
        <v>0</v>
      </c>
      <c r="G43" s="38">
        <v>12642</v>
      </c>
      <c r="H43" s="38">
        <v>0</v>
      </c>
      <c r="I43" s="39">
        <f t="shared" si="1"/>
        <v>12642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29386</v>
      </c>
      <c r="E44" s="237">
        <v>29386</v>
      </c>
      <c r="F44" s="177">
        <v>0</v>
      </c>
      <c r="G44" s="38">
        <v>0</v>
      </c>
      <c r="H44" s="38">
        <v>0</v>
      </c>
      <c r="I44" s="39">
        <f t="shared" si="1"/>
        <v>29386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46">
        <v>0</v>
      </c>
      <c r="F45" s="178">
        <v>0</v>
      </c>
      <c r="G45" s="79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-18</v>
      </c>
      <c r="E46" s="247">
        <f>E31-E9</f>
        <v>3152</v>
      </c>
      <c r="F46" s="170">
        <f>F31-F9</f>
        <v>3846</v>
      </c>
      <c r="G46" s="90">
        <f>G31-G9</f>
        <v>-7016</v>
      </c>
      <c r="H46" s="91">
        <f>H31-H9</f>
        <v>20</v>
      </c>
      <c r="I46" s="90">
        <f>I31-I9</f>
        <v>2</v>
      </c>
    </row>
    <row r="48" ht="10.5">
      <c r="B48" s="28" t="s">
        <v>145</v>
      </c>
    </row>
    <row r="49" ht="10.5">
      <c r="C49" s="28" t="s">
        <v>146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8" sqref="K2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27.710937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119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56">
        <f aca="true" t="shared" si="0" ref="D9:D45">E9+F9+G9</f>
        <v>68317</v>
      </c>
      <c r="E9" s="207">
        <f>SUM(E10:E30)</f>
        <v>50619</v>
      </c>
      <c r="F9" s="62">
        <f>SUM(F10:F30)</f>
        <v>8020</v>
      </c>
      <c r="G9" s="63">
        <f>SUM(G10:G30)</f>
        <v>9678</v>
      </c>
      <c r="H9" s="64">
        <f>SUM(H10:H30)</f>
        <v>0</v>
      </c>
      <c r="I9" s="65">
        <f>SUM(I10:I30)</f>
        <v>68317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t="shared" si="0"/>
        <v>1219</v>
      </c>
      <c r="E10" s="208">
        <v>874</v>
      </c>
      <c r="F10" s="70">
        <v>345</v>
      </c>
      <c r="G10" s="71">
        <v>0</v>
      </c>
      <c r="H10" s="38">
        <v>0</v>
      </c>
      <c r="I10" s="73">
        <f aca="true" t="shared" si="1" ref="I10:I45">E10+F10+G10+H10</f>
        <v>1219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1505</v>
      </c>
      <c r="E11" s="233">
        <v>1000</v>
      </c>
      <c r="F11" s="43">
        <v>505</v>
      </c>
      <c r="G11" s="52">
        <v>0</v>
      </c>
      <c r="H11" s="38">
        <v>0</v>
      </c>
      <c r="I11" s="39">
        <f t="shared" si="1"/>
        <v>1505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330</v>
      </c>
      <c r="E13" s="233">
        <v>300</v>
      </c>
      <c r="F13" s="43">
        <v>30</v>
      </c>
      <c r="G13" s="52">
        <v>0</v>
      </c>
      <c r="H13" s="38">
        <v>0</v>
      </c>
      <c r="I13" s="39">
        <f t="shared" si="1"/>
        <v>330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480</v>
      </c>
      <c r="E14" s="233">
        <v>315</v>
      </c>
      <c r="F14" s="43">
        <v>165</v>
      </c>
      <c r="G14" s="52">
        <v>0</v>
      </c>
      <c r="H14" s="38">
        <v>0</v>
      </c>
      <c r="I14" s="39">
        <f t="shared" si="1"/>
        <v>480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45</v>
      </c>
      <c r="E15" s="233">
        <v>0</v>
      </c>
      <c r="F15" s="43">
        <v>45</v>
      </c>
      <c r="G15" s="52">
        <v>0</v>
      </c>
      <c r="H15" s="38">
        <v>0</v>
      </c>
      <c r="I15" s="39">
        <f t="shared" si="1"/>
        <v>45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4385</v>
      </c>
      <c r="E16" s="233">
        <v>2701</v>
      </c>
      <c r="F16" s="43">
        <v>1684</v>
      </c>
      <c r="G16" s="52">
        <v>0</v>
      </c>
      <c r="H16" s="38">
        <v>0</v>
      </c>
      <c r="I16" s="39">
        <f t="shared" si="1"/>
        <v>4385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40270</v>
      </c>
      <c r="E17" s="233">
        <v>30200</v>
      </c>
      <c r="F17" s="43">
        <v>2928</v>
      </c>
      <c r="G17" s="52">
        <v>7142</v>
      </c>
      <c r="H17" s="38">
        <v>0</v>
      </c>
      <c r="I17" s="39">
        <f t="shared" si="1"/>
        <v>40270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13558</v>
      </c>
      <c r="E18" s="234">
        <v>10148</v>
      </c>
      <c r="F18" s="45">
        <v>981</v>
      </c>
      <c r="G18" s="52">
        <v>2429</v>
      </c>
      <c r="H18" s="38">
        <v>0</v>
      </c>
      <c r="I18" s="39">
        <f t="shared" si="1"/>
        <v>13558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140</v>
      </c>
      <c r="E19" s="234">
        <v>140</v>
      </c>
      <c r="F19" s="45">
        <v>0</v>
      </c>
      <c r="G19" s="52">
        <v>0</v>
      </c>
      <c r="H19" s="38">
        <v>0</v>
      </c>
      <c r="I19" s="39">
        <f t="shared" si="1"/>
        <v>140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595</v>
      </c>
      <c r="E20" s="234">
        <v>444</v>
      </c>
      <c r="F20" s="45">
        <v>44</v>
      </c>
      <c r="G20" s="52">
        <v>107</v>
      </c>
      <c r="H20" s="38">
        <v>0</v>
      </c>
      <c r="I20" s="39">
        <f t="shared" si="1"/>
        <v>595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35</v>
      </c>
      <c r="E21" s="234">
        <v>35</v>
      </c>
      <c r="F21" s="45">
        <v>0</v>
      </c>
      <c r="G21" s="52">
        <v>0</v>
      </c>
      <c r="H21" s="38">
        <v>0</v>
      </c>
      <c r="I21" s="39">
        <f t="shared" si="1"/>
        <v>35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4</v>
      </c>
      <c r="E22" s="233">
        <v>4</v>
      </c>
      <c r="F22" s="43">
        <v>0</v>
      </c>
      <c r="G22" s="52">
        <v>0</v>
      </c>
      <c r="H22" s="38">
        <v>0</v>
      </c>
      <c r="I22" s="39">
        <f t="shared" si="1"/>
        <v>4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4242</v>
      </c>
      <c r="E26" s="236">
        <v>3368</v>
      </c>
      <c r="F26" s="43">
        <v>874</v>
      </c>
      <c r="G26" s="52">
        <v>0</v>
      </c>
      <c r="H26" s="38">
        <v>0</v>
      </c>
      <c r="I26" s="39">
        <f t="shared" si="1"/>
        <v>4242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180</v>
      </c>
      <c r="E27" s="234">
        <v>180</v>
      </c>
      <c r="F27" s="43">
        <v>0</v>
      </c>
      <c r="G27" s="52">
        <v>0</v>
      </c>
      <c r="H27" s="38">
        <v>0</v>
      </c>
      <c r="I27" s="39">
        <f t="shared" si="1"/>
        <v>180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40</v>
      </c>
      <c r="E29" s="233">
        <v>10</v>
      </c>
      <c r="F29" s="43">
        <v>30</v>
      </c>
      <c r="G29" s="52">
        <v>0</v>
      </c>
      <c r="H29" s="38">
        <v>0</v>
      </c>
      <c r="I29" s="39">
        <f t="shared" si="1"/>
        <v>40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1289</v>
      </c>
      <c r="E30" s="235">
        <v>900</v>
      </c>
      <c r="F30" s="77">
        <v>389</v>
      </c>
      <c r="G30" s="78">
        <v>0</v>
      </c>
      <c r="H30" s="38">
        <v>0</v>
      </c>
      <c r="I30" s="80">
        <f t="shared" si="1"/>
        <v>1289</v>
      </c>
    </row>
    <row r="31" spans="1:9" ht="11.25" thickBot="1">
      <c r="A31" s="81" t="s">
        <v>94</v>
      </c>
      <c r="B31" s="82" t="s">
        <v>43</v>
      </c>
      <c r="C31" s="201"/>
      <c r="D31" s="256">
        <f t="shared" si="0"/>
        <v>68317</v>
      </c>
      <c r="E31" s="255">
        <f>SUM(E32:E45)</f>
        <v>48235</v>
      </c>
      <c r="F31" s="169">
        <f>SUM(F32:F45)</f>
        <v>10404</v>
      </c>
      <c r="G31" s="63">
        <f>SUM(G32:G45)</f>
        <v>9678</v>
      </c>
      <c r="H31" s="64">
        <f>SUM(H32:H45)</f>
        <v>0</v>
      </c>
      <c r="I31" s="63">
        <f t="shared" si="1"/>
        <v>68317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1">
        <v>0</v>
      </c>
      <c r="G32" s="38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2698</v>
      </c>
      <c r="E33" s="233">
        <v>0</v>
      </c>
      <c r="F33" s="38">
        <v>2698</v>
      </c>
      <c r="G33" s="38">
        <v>0</v>
      </c>
      <c r="H33" s="38">
        <v>0</v>
      </c>
      <c r="I33" s="39">
        <f t="shared" si="1"/>
        <v>2698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14</v>
      </c>
      <c r="E34" s="233">
        <v>0</v>
      </c>
      <c r="F34" s="38">
        <v>14</v>
      </c>
      <c r="G34" s="38">
        <v>0</v>
      </c>
      <c r="H34" s="38">
        <v>0</v>
      </c>
      <c r="I34" s="39">
        <f t="shared" si="1"/>
        <v>14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38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38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57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57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57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3747</v>
      </c>
      <c r="E40" s="233">
        <v>0</v>
      </c>
      <c r="F40" s="157">
        <v>3747</v>
      </c>
      <c r="G40" s="38">
        <v>0</v>
      </c>
      <c r="H40" s="38">
        <v>0</v>
      </c>
      <c r="I40" s="39">
        <f t="shared" si="1"/>
        <v>3747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3795</v>
      </c>
      <c r="E41" s="233">
        <v>0</v>
      </c>
      <c r="F41" s="157">
        <v>3795</v>
      </c>
      <c r="G41" s="38">
        <v>0</v>
      </c>
      <c r="H41" s="38">
        <v>0</v>
      </c>
      <c r="I41" s="39">
        <f t="shared" si="1"/>
        <v>3795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57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9678</v>
      </c>
      <c r="E43" s="233">
        <v>0</v>
      </c>
      <c r="F43" s="157">
        <v>0</v>
      </c>
      <c r="G43" s="38">
        <v>9678</v>
      </c>
      <c r="H43" s="38">
        <v>0</v>
      </c>
      <c r="I43" s="39">
        <f t="shared" si="1"/>
        <v>9678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48235</v>
      </c>
      <c r="E44" s="237">
        <v>48235</v>
      </c>
      <c r="F44" s="172">
        <v>0</v>
      </c>
      <c r="G44" s="38">
        <v>0</v>
      </c>
      <c r="H44" s="38">
        <v>0</v>
      </c>
      <c r="I44" s="39">
        <f t="shared" si="1"/>
        <v>48235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150</v>
      </c>
      <c r="E45" s="246">
        <v>0</v>
      </c>
      <c r="F45" s="173">
        <v>150</v>
      </c>
      <c r="G45" s="79">
        <v>0</v>
      </c>
      <c r="H45" s="38">
        <v>0</v>
      </c>
      <c r="I45" s="80">
        <f t="shared" si="1"/>
        <v>150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>E46+F46+G46</f>
        <v>0</v>
      </c>
      <c r="E46" s="247">
        <f>E31-E9</f>
        <v>-2384</v>
      </c>
      <c r="F46" s="170">
        <f>F31-F9</f>
        <v>2384</v>
      </c>
      <c r="G46" s="90">
        <f>G31-G9</f>
        <v>0</v>
      </c>
      <c r="H46" s="91">
        <f>H31-H9</f>
        <v>0</v>
      </c>
      <c r="I46" s="90">
        <f>I31-I9</f>
        <v>0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R53"/>
  <sheetViews>
    <sheetView zoomScalePageLayoutView="0" workbookViewId="0" topLeftCell="A1">
      <selection activeCell="N32" sqref="N32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2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142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127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186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180742</v>
      </c>
      <c r="E9" s="207">
        <f>SUM(E10:E30)</f>
        <v>107618</v>
      </c>
      <c r="F9" s="62">
        <f>SUM(F10:F30)</f>
        <v>49292</v>
      </c>
      <c r="G9" s="63">
        <f>SUM(G10:G30)</f>
        <v>23832</v>
      </c>
      <c r="H9" s="64">
        <f>SUM(H10:H30)</f>
        <v>2032</v>
      </c>
      <c r="I9" s="65">
        <f>SUM(I10:I30)</f>
        <v>182774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5553</v>
      </c>
      <c r="E10" s="208">
        <v>3700</v>
      </c>
      <c r="F10" s="70">
        <v>1800</v>
      </c>
      <c r="G10" s="71">
        <v>53</v>
      </c>
      <c r="H10" s="72">
        <v>115</v>
      </c>
      <c r="I10" s="73">
        <f aca="true" t="shared" si="1" ref="I10:I45">E10+F10+G10+H10</f>
        <v>5668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3345</v>
      </c>
      <c r="E11" s="233">
        <v>815</v>
      </c>
      <c r="F11" s="43">
        <v>2530</v>
      </c>
      <c r="G11" s="52">
        <v>0</v>
      </c>
      <c r="H11" s="38">
        <v>54</v>
      </c>
      <c r="I11" s="39">
        <f t="shared" si="1"/>
        <v>3399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690</v>
      </c>
      <c r="E12" s="233">
        <v>0</v>
      </c>
      <c r="F12" s="43">
        <v>690</v>
      </c>
      <c r="G12" s="52">
        <v>0</v>
      </c>
      <c r="H12" s="38">
        <v>1000</v>
      </c>
      <c r="I12" s="39">
        <f t="shared" si="1"/>
        <v>1690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1190</v>
      </c>
      <c r="E13" s="233">
        <v>500</v>
      </c>
      <c r="F13" s="43">
        <v>690</v>
      </c>
      <c r="G13" s="52">
        <v>0</v>
      </c>
      <c r="H13" s="38">
        <v>0</v>
      </c>
      <c r="I13" s="39">
        <f t="shared" si="1"/>
        <v>1190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5580</v>
      </c>
      <c r="E14" s="233">
        <v>3350</v>
      </c>
      <c r="F14" s="43">
        <v>2230</v>
      </c>
      <c r="G14" s="52">
        <v>0</v>
      </c>
      <c r="H14" s="38">
        <v>0</v>
      </c>
      <c r="I14" s="39">
        <f t="shared" si="1"/>
        <v>5580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580</v>
      </c>
      <c r="E15" s="233">
        <v>0</v>
      </c>
      <c r="F15" s="43">
        <v>580</v>
      </c>
      <c r="G15" s="52">
        <v>0</v>
      </c>
      <c r="H15" s="38">
        <v>0</v>
      </c>
      <c r="I15" s="39">
        <f t="shared" si="1"/>
        <v>580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15021</v>
      </c>
      <c r="E16" s="233">
        <v>9000</v>
      </c>
      <c r="F16" s="43">
        <v>6021</v>
      </c>
      <c r="G16" s="52">
        <v>0</v>
      </c>
      <c r="H16" s="38">
        <v>185</v>
      </c>
      <c r="I16" s="39">
        <f t="shared" si="1"/>
        <v>15206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54711</v>
      </c>
      <c r="E17" s="233">
        <v>41497</v>
      </c>
      <c r="F17" s="43">
        <v>2920</v>
      </c>
      <c r="G17" s="52">
        <v>10294</v>
      </c>
      <c r="H17" s="38">
        <v>460</v>
      </c>
      <c r="I17" s="39">
        <f t="shared" si="1"/>
        <v>55171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18144</v>
      </c>
      <c r="E18" s="234">
        <v>13940</v>
      </c>
      <c r="F18" s="45">
        <v>701</v>
      </c>
      <c r="G18" s="52">
        <v>3503</v>
      </c>
      <c r="H18" s="38">
        <v>165</v>
      </c>
      <c r="I18" s="39">
        <f t="shared" si="1"/>
        <v>18309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224</v>
      </c>
      <c r="E19" s="234">
        <v>172</v>
      </c>
      <c r="F19" s="45">
        <v>10</v>
      </c>
      <c r="G19" s="52">
        <v>42</v>
      </c>
      <c r="H19" s="38">
        <v>2</v>
      </c>
      <c r="I19" s="39">
        <f t="shared" si="1"/>
        <v>226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1716</v>
      </c>
      <c r="E20" s="234">
        <v>562</v>
      </c>
      <c r="F20" s="45">
        <v>1000</v>
      </c>
      <c r="G20" s="52">
        <v>154</v>
      </c>
      <c r="H20" s="38">
        <v>24</v>
      </c>
      <c r="I20" s="39">
        <f t="shared" si="1"/>
        <v>1740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440</v>
      </c>
      <c r="E21" s="234">
        <v>436</v>
      </c>
      <c r="F21" s="45">
        <v>4</v>
      </c>
      <c r="G21" s="52">
        <v>0</v>
      </c>
      <c r="H21" s="38">
        <v>0</v>
      </c>
      <c r="I21" s="39">
        <f t="shared" si="1"/>
        <v>440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21</v>
      </c>
      <c r="E22" s="233">
        <v>5</v>
      </c>
      <c r="F22" s="43">
        <v>16</v>
      </c>
      <c r="G22" s="52">
        <v>0</v>
      </c>
      <c r="H22" s="38">
        <v>0</v>
      </c>
      <c r="I22" s="39">
        <f t="shared" si="1"/>
        <v>21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135</v>
      </c>
      <c r="E23" s="233">
        <v>135</v>
      </c>
      <c r="F23" s="43">
        <v>0</v>
      </c>
      <c r="G23" s="52">
        <v>0</v>
      </c>
      <c r="H23" s="38">
        <v>0</v>
      </c>
      <c r="I23" s="39">
        <f t="shared" si="1"/>
        <v>135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542</v>
      </c>
      <c r="E24" s="233">
        <v>52</v>
      </c>
      <c r="F24" s="43">
        <v>490</v>
      </c>
      <c r="G24" s="52">
        <v>0</v>
      </c>
      <c r="H24" s="38">
        <v>0</v>
      </c>
      <c r="I24" s="39">
        <f t="shared" si="1"/>
        <v>542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1110</v>
      </c>
      <c r="E25" s="233">
        <v>840</v>
      </c>
      <c r="F25" s="43">
        <v>270</v>
      </c>
      <c r="G25" s="52">
        <v>0</v>
      </c>
      <c r="H25" s="38">
        <v>0</v>
      </c>
      <c r="I25" s="39">
        <f>SUM(E25:H25)</f>
        <v>1110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34500</v>
      </c>
      <c r="E26" s="236">
        <v>8400</v>
      </c>
      <c r="F26" s="43">
        <v>26100</v>
      </c>
      <c r="G26" s="52">
        <v>0</v>
      </c>
      <c r="H26" s="38">
        <v>27</v>
      </c>
      <c r="I26" s="39">
        <f t="shared" si="1"/>
        <v>34527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32332</v>
      </c>
      <c r="E27" s="234">
        <v>22214</v>
      </c>
      <c r="F27" s="43">
        <v>332</v>
      </c>
      <c r="G27" s="52">
        <v>9786</v>
      </c>
      <c r="H27" s="38">
        <v>0</v>
      </c>
      <c r="I27" s="39">
        <f t="shared" si="1"/>
        <v>32332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1008</v>
      </c>
      <c r="E29" s="233">
        <v>1000</v>
      </c>
      <c r="F29" s="43">
        <v>8</v>
      </c>
      <c r="G29" s="52">
        <v>0</v>
      </c>
      <c r="H29" s="38">
        <v>0</v>
      </c>
      <c r="I29" s="39">
        <f t="shared" si="1"/>
        <v>1008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3900</v>
      </c>
      <c r="E30" s="235">
        <v>1000</v>
      </c>
      <c r="F30" s="77">
        <v>2900</v>
      </c>
      <c r="G30" s="78">
        <v>0</v>
      </c>
      <c r="H30" s="38">
        <v>0</v>
      </c>
      <c r="I30" s="80">
        <f t="shared" si="1"/>
        <v>3900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180818</v>
      </c>
      <c r="E31" s="207">
        <f>SUM(E32:E45)</f>
        <v>93522</v>
      </c>
      <c r="F31" s="62">
        <f>SUM(F32:F45)</f>
        <v>63464</v>
      </c>
      <c r="G31" s="63">
        <f>SUM(G32:G45)</f>
        <v>23832</v>
      </c>
      <c r="H31" s="64">
        <f>SUM(H32:H45)</f>
        <v>2038</v>
      </c>
      <c r="I31" s="63">
        <f t="shared" si="1"/>
        <v>182856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38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11800</v>
      </c>
      <c r="E33" s="233">
        <v>0</v>
      </c>
      <c r="F33" s="43">
        <v>11800</v>
      </c>
      <c r="G33" s="52">
        <v>0</v>
      </c>
      <c r="H33" s="38">
        <v>61</v>
      </c>
      <c r="I33" s="39">
        <f t="shared" si="1"/>
        <v>11861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7</v>
      </c>
      <c r="E34" s="233">
        <v>0</v>
      </c>
      <c r="F34" s="43">
        <v>7</v>
      </c>
      <c r="G34" s="52">
        <v>0</v>
      </c>
      <c r="H34" s="38">
        <v>1955</v>
      </c>
      <c r="I34" s="39">
        <f t="shared" si="1"/>
        <v>1962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2600</v>
      </c>
      <c r="E39" s="233">
        <v>0</v>
      </c>
      <c r="F39" s="93">
        <v>2600</v>
      </c>
      <c r="G39" s="52">
        <v>0</v>
      </c>
      <c r="H39" s="38">
        <v>0</v>
      </c>
      <c r="I39" s="39">
        <f t="shared" si="1"/>
        <v>2600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14096</v>
      </c>
      <c r="E40" s="233">
        <v>0</v>
      </c>
      <c r="F40" s="93">
        <v>14096</v>
      </c>
      <c r="G40" s="52">
        <v>0</v>
      </c>
      <c r="H40" s="38">
        <v>0</v>
      </c>
      <c r="I40" s="39">
        <f t="shared" si="1"/>
        <v>14096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3000</v>
      </c>
      <c r="E41" s="233">
        <v>0</v>
      </c>
      <c r="F41" s="93">
        <v>3000</v>
      </c>
      <c r="G41" s="52">
        <v>0</v>
      </c>
      <c r="H41" s="38">
        <v>22</v>
      </c>
      <c r="I41" s="39">
        <f t="shared" si="1"/>
        <v>3022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300</v>
      </c>
      <c r="E42" s="233">
        <v>0</v>
      </c>
      <c r="F42" s="93">
        <v>300</v>
      </c>
      <c r="G42" s="52">
        <v>0</v>
      </c>
      <c r="H42" s="38">
        <v>0</v>
      </c>
      <c r="I42" s="39">
        <f t="shared" si="1"/>
        <v>300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50832</v>
      </c>
      <c r="E43" s="233">
        <v>0</v>
      </c>
      <c r="F43" s="93">
        <v>27000</v>
      </c>
      <c r="G43" s="52">
        <v>23832</v>
      </c>
      <c r="H43" s="38">
        <v>0</v>
      </c>
      <c r="I43" s="39">
        <f t="shared" si="1"/>
        <v>50832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93322</v>
      </c>
      <c r="E44" s="237">
        <v>93322</v>
      </c>
      <c r="F44" s="48">
        <v>0</v>
      </c>
      <c r="G44" s="52">
        <v>0</v>
      </c>
      <c r="H44" s="38">
        <v>0</v>
      </c>
      <c r="I44" s="39">
        <f t="shared" si="1"/>
        <v>93322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2">
        <f t="shared" si="0"/>
        <v>4861</v>
      </c>
      <c r="E45" s="237">
        <v>200</v>
      </c>
      <c r="F45" s="77">
        <v>4661</v>
      </c>
      <c r="G45" s="78">
        <v>0</v>
      </c>
      <c r="H45" s="38">
        <v>0</v>
      </c>
      <c r="I45" s="80">
        <f t="shared" si="1"/>
        <v>4861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57">
        <f t="shared" si="0"/>
        <v>76</v>
      </c>
      <c r="E46" s="209">
        <f>E31-E9</f>
        <v>-14096</v>
      </c>
      <c r="F46" s="89">
        <f>F31-F9</f>
        <v>14172</v>
      </c>
      <c r="G46" s="90">
        <f>G31-G9</f>
        <v>0</v>
      </c>
      <c r="H46" s="91">
        <f>H31-H9</f>
        <v>6</v>
      </c>
      <c r="I46" s="90">
        <f>I31-I9</f>
        <v>82</v>
      </c>
      <c r="K46" s="44"/>
    </row>
    <row r="48" spans="5:8" ht="10.5">
      <c r="E48" s="44"/>
      <c r="G48" s="197"/>
      <c r="H48" s="195"/>
    </row>
    <row r="49" ht="10.5">
      <c r="E49" s="44"/>
    </row>
    <row r="50" spans="5:6" ht="10.5">
      <c r="E50" s="193"/>
      <c r="F50" s="30"/>
    </row>
    <row r="51" spans="5:6" ht="10.5">
      <c r="E51" s="193"/>
      <c r="F51" s="30"/>
    </row>
    <row r="52" spans="5:9" ht="10.5">
      <c r="E52" s="44"/>
      <c r="I52" s="44"/>
    </row>
    <row r="53" spans="5:7" ht="10.5">
      <c r="E53" s="44"/>
      <c r="G53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N15" sqref="N1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120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37573</v>
      </c>
      <c r="E9" s="207">
        <f>SUM(E10:E30)</f>
        <v>27165</v>
      </c>
      <c r="F9" s="62">
        <f>SUM(F10:F30)</f>
        <v>408</v>
      </c>
      <c r="G9" s="62">
        <f>SUM(G10:G30)</f>
        <v>10000</v>
      </c>
      <c r="H9" s="64">
        <f>SUM(H10:H30)</f>
        <v>0</v>
      </c>
      <c r="I9" s="65">
        <f>SUM(I10:I30)</f>
        <v>37573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6100</v>
      </c>
      <c r="E10" s="208">
        <v>6100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6100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50</v>
      </c>
      <c r="E13" s="233">
        <v>50</v>
      </c>
      <c r="F13" s="43">
        <v>0</v>
      </c>
      <c r="G13" s="52">
        <v>0</v>
      </c>
      <c r="H13" s="38">
        <v>0</v>
      </c>
      <c r="I13" s="39">
        <f t="shared" si="1"/>
        <v>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100</v>
      </c>
      <c r="E14" s="233">
        <v>100</v>
      </c>
      <c r="F14" s="43">
        <v>0</v>
      </c>
      <c r="G14" s="52">
        <v>0</v>
      </c>
      <c r="H14" s="38">
        <v>0</v>
      </c>
      <c r="I14" s="39">
        <f t="shared" si="1"/>
        <v>100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8050</v>
      </c>
      <c r="E16" s="233">
        <v>1100</v>
      </c>
      <c r="F16" s="43">
        <v>300</v>
      </c>
      <c r="G16" s="52">
        <v>6650</v>
      </c>
      <c r="H16" s="38">
        <v>0</v>
      </c>
      <c r="I16" s="39">
        <f t="shared" si="1"/>
        <v>8050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16328</v>
      </c>
      <c r="E17" s="233">
        <v>13828</v>
      </c>
      <c r="F17" s="43">
        <v>0</v>
      </c>
      <c r="G17" s="52">
        <v>2500</v>
      </c>
      <c r="H17" s="38">
        <v>0</v>
      </c>
      <c r="I17" s="39">
        <f t="shared" si="1"/>
        <v>16328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5680</v>
      </c>
      <c r="E18" s="234">
        <v>4830</v>
      </c>
      <c r="F18" s="43">
        <v>0</v>
      </c>
      <c r="G18" s="52">
        <v>850</v>
      </c>
      <c r="H18" s="38">
        <v>0</v>
      </c>
      <c r="I18" s="39">
        <f t="shared" si="1"/>
        <v>5680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70</v>
      </c>
      <c r="E19" s="234">
        <v>70</v>
      </c>
      <c r="F19" s="43">
        <v>0</v>
      </c>
      <c r="G19" s="52">
        <v>0</v>
      </c>
      <c r="H19" s="38">
        <v>0</v>
      </c>
      <c r="I19" s="39">
        <f t="shared" si="1"/>
        <v>70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351</v>
      </c>
      <c r="E20" s="234">
        <v>243</v>
      </c>
      <c r="F20" s="43">
        <v>108</v>
      </c>
      <c r="G20" s="52">
        <v>0</v>
      </c>
      <c r="H20" s="38">
        <v>0</v>
      </c>
      <c r="I20" s="39">
        <f t="shared" si="1"/>
        <v>351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50</v>
      </c>
      <c r="E21" s="234">
        <v>50</v>
      </c>
      <c r="F21" s="43">
        <v>0</v>
      </c>
      <c r="G21" s="52">
        <v>0</v>
      </c>
      <c r="H21" s="38">
        <v>0</v>
      </c>
      <c r="I21" s="39">
        <f t="shared" si="1"/>
        <v>50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3</v>
      </c>
      <c r="E22" s="233">
        <v>3</v>
      </c>
      <c r="F22" s="43">
        <v>0</v>
      </c>
      <c r="G22" s="52">
        <v>0</v>
      </c>
      <c r="H22" s="38">
        <v>0</v>
      </c>
      <c r="I22" s="39">
        <f t="shared" si="1"/>
        <v>3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200</v>
      </c>
      <c r="E26" s="236">
        <v>200</v>
      </c>
      <c r="F26" s="43">
        <v>0</v>
      </c>
      <c r="G26" s="52">
        <v>0</v>
      </c>
      <c r="H26" s="38">
        <v>0</v>
      </c>
      <c r="I26" s="39">
        <f t="shared" si="1"/>
        <v>200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230</v>
      </c>
      <c r="E27" s="234">
        <v>230</v>
      </c>
      <c r="F27" s="43">
        <v>0</v>
      </c>
      <c r="G27" s="52">
        <v>0</v>
      </c>
      <c r="H27" s="38">
        <v>0</v>
      </c>
      <c r="I27" s="39">
        <f t="shared" si="1"/>
        <v>230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/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46</v>
      </c>
      <c r="E29" s="233">
        <v>46</v>
      </c>
      <c r="F29" s="43">
        <v>0</v>
      </c>
      <c r="G29" s="52">
        <v>0</v>
      </c>
      <c r="H29" s="38">
        <v>0</v>
      </c>
      <c r="I29" s="39">
        <f t="shared" si="1"/>
        <v>46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315</v>
      </c>
      <c r="E30" s="235">
        <v>315</v>
      </c>
      <c r="F30" s="43">
        <v>0</v>
      </c>
      <c r="G30" s="78">
        <v>0</v>
      </c>
      <c r="H30" s="79">
        <v>0</v>
      </c>
      <c r="I30" s="80">
        <f t="shared" si="1"/>
        <v>315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37573</v>
      </c>
      <c r="E31" s="207">
        <f>SUM(E32:E45)</f>
        <v>26200</v>
      </c>
      <c r="F31" s="62">
        <f>SUM(F32:F45)</f>
        <v>1373</v>
      </c>
      <c r="G31" s="63">
        <f>SUM(G32:G45)</f>
        <v>10000</v>
      </c>
      <c r="H31" s="64">
        <f>SUM(H32:H45)</f>
        <v>0</v>
      </c>
      <c r="I31" s="63">
        <f t="shared" si="1"/>
        <v>37573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650</v>
      </c>
      <c r="E33" s="233">
        <v>0</v>
      </c>
      <c r="F33" s="43">
        <v>650</v>
      </c>
      <c r="G33" s="52">
        <v>0</v>
      </c>
      <c r="H33" s="38">
        <v>0</v>
      </c>
      <c r="I33" s="39">
        <f t="shared" si="1"/>
        <v>650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550</v>
      </c>
      <c r="E38" s="236">
        <v>0</v>
      </c>
      <c r="F38" s="93">
        <v>550</v>
      </c>
      <c r="G38" s="52">
        <v>0</v>
      </c>
      <c r="H38" s="38">
        <v>0</v>
      </c>
      <c r="I38" s="39">
        <f t="shared" si="1"/>
        <v>550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108</v>
      </c>
      <c r="E40" s="233">
        <v>0</v>
      </c>
      <c r="F40" s="93">
        <v>108</v>
      </c>
      <c r="G40" s="52">
        <v>0</v>
      </c>
      <c r="H40" s="38">
        <v>0</v>
      </c>
      <c r="I40" s="39">
        <f t="shared" si="1"/>
        <v>108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/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10000</v>
      </c>
      <c r="E43" s="233">
        <v>0</v>
      </c>
      <c r="F43" s="93">
        <v>0</v>
      </c>
      <c r="G43" s="52">
        <v>10000</v>
      </c>
      <c r="H43" s="38">
        <v>0</v>
      </c>
      <c r="I43" s="39">
        <f t="shared" si="1"/>
        <v>10000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26200</v>
      </c>
      <c r="E44" s="237">
        <v>26200</v>
      </c>
      <c r="F44" s="48">
        <v>0</v>
      </c>
      <c r="G44" s="52">
        <v>0</v>
      </c>
      <c r="H44" s="38">
        <v>0</v>
      </c>
      <c r="I44" s="39">
        <f t="shared" si="1"/>
        <v>26200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65</v>
      </c>
      <c r="E45" s="235">
        <v>0</v>
      </c>
      <c r="F45" s="77">
        <v>65</v>
      </c>
      <c r="G45" s="78">
        <v>0</v>
      </c>
      <c r="H45" s="79">
        <v>0</v>
      </c>
      <c r="I45" s="80">
        <f t="shared" si="1"/>
        <v>65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-965</v>
      </c>
      <c r="F46" s="89">
        <f>F31-F9</f>
        <v>965</v>
      </c>
      <c r="G46" s="90">
        <f>G31-G9</f>
        <v>0</v>
      </c>
      <c r="H46" s="91">
        <f>H31-H9</f>
        <v>0</v>
      </c>
      <c r="I46" s="90">
        <f>I31-I9</f>
        <v>0</v>
      </c>
    </row>
    <row r="48" spans="3:5" ht="10.5">
      <c r="C48" s="29"/>
      <c r="D48" s="29"/>
      <c r="E48" s="29"/>
    </row>
    <row r="49" spans="1:5" ht="12.75">
      <c r="A49" s="194"/>
      <c r="C49" s="29"/>
      <c r="D49" s="29"/>
      <c r="E49" s="29"/>
    </row>
    <row r="96" ht="10.5"/>
    <row r="97" ht="10.5"/>
    <row r="98" ht="10.5"/>
    <row r="99" ht="10.5"/>
    <row r="100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3" sqref="M2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9" t="s">
        <v>0</v>
      </c>
      <c r="F6" s="300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15378</v>
      </c>
      <c r="E9" s="207">
        <f>SUM(E10:E30)</f>
        <v>7317</v>
      </c>
      <c r="F9" s="62">
        <f>SUM(F10:F30)</f>
        <v>8061</v>
      </c>
      <c r="G9" s="63">
        <f>SUM(G10:G30)</f>
        <v>0</v>
      </c>
      <c r="H9" s="64">
        <f>SUM(H10:H30)</f>
        <v>547</v>
      </c>
      <c r="I9" s="65">
        <f>SUM(I10:I30)</f>
        <v>15925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900</v>
      </c>
      <c r="E10" s="208">
        <v>0</v>
      </c>
      <c r="F10" s="70">
        <v>900</v>
      </c>
      <c r="G10" s="71">
        <v>0</v>
      </c>
      <c r="H10" s="72">
        <v>30</v>
      </c>
      <c r="I10" s="73">
        <f aca="true" t="shared" si="1" ref="I10:I45">E10+F10+G10+H10</f>
        <v>930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800</v>
      </c>
      <c r="E12" s="233">
        <v>0</v>
      </c>
      <c r="F12" s="43">
        <v>800</v>
      </c>
      <c r="G12" s="52">
        <v>0</v>
      </c>
      <c r="H12" s="38">
        <v>25</v>
      </c>
      <c r="I12" s="39">
        <f t="shared" si="1"/>
        <v>825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30</v>
      </c>
      <c r="E13" s="233">
        <v>0</v>
      </c>
      <c r="F13" s="43">
        <v>30</v>
      </c>
      <c r="G13" s="52">
        <v>0</v>
      </c>
      <c r="H13" s="38">
        <v>5</v>
      </c>
      <c r="I13" s="39">
        <f t="shared" si="1"/>
        <v>35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90</v>
      </c>
      <c r="E14" s="233">
        <v>0</v>
      </c>
      <c r="F14" s="43">
        <v>90</v>
      </c>
      <c r="G14" s="52">
        <v>0</v>
      </c>
      <c r="H14" s="38">
        <v>10</v>
      </c>
      <c r="I14" s="39">
        <f t="shared" si="1"/>
        <v>100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10</v>
      </c>
      <c r="E15" s="233">
        <v>0</v>
      </c>
      <c r="F15" s="43">
        <v>10</v>
      </c>
      <c r="G15" s="52">
        <v>0</v>
      </c>
      <c r="H15" s="38">
        <v>5</v>
      </c>
      <c r="I15" s="39">
        <f t="shared" si="1"/>
        <v>15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4000</v>
      </c>
      <c r="E16" s="233">
        <v>0</v>
      </c>
      <c r="F16" s="43">
        <v>4000</v>
      </c>
      <c r="G16" s="52">
        <v>0</v>
      </c>
      <c r="H16" s="38">
        <v>200</v>
      </c>
      <c r="I16" s="39">
        <f t="shared" si="1"/>
        <v>4200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6415</v>
      </c>
      <c r="E17" s="233">
        <v>5380</v>
      </c>
      <c r="F17" s="43">
        <v>1035</v>
      </c>
      <c r="G17" s="52">
        <v>0</v>
      </c>
      <c r="H17" s="38">
        <v>200</v>
      </c>
      <c r="I17" s="39">
        <f t="shared" si="1"/>
        <v>6615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2182</v>
      </c>
      <c r="E18" s="234">
        <v>1830</v>
      </c>
      <c r="F18" s="45">
        <v>352</v>
      </c>
      <c r="G18" s="52">
        <v>0</v>
      </c>
      <c r="H18" s="38">
        <v>68</v>
      </c>
      <c r="I18" s="39">
        <f t="shared" si="1"/>
        <v>2250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26</v>
      </c>
      <c r="E19" s="234">
        <v>22</v>
      </c>
      <c r="F19" s="45">
        <v>4</v>
      </c>
      <c r="G19" s="52">
        <v>0</v>
      </c>
      <c r="H19" s="38">
        <v>1</v>
      </c>
      <c r="I19" s="39">
        <f t="shared" si="1"/>
        <v>27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415</v>
      </c>
      <c r="E20" s="234">
        <v>85</v>
      </c>
      <c r="F20" s="45">
        <v>330</v>
      </c>
      <c r="G20" s="52">
        <v>0</v>
      </c>
      <c r="H20" s="38">
        <v>3</v>
      </c>
      <c r="I20" s="39">
        <f t="shared" si="1"/>
        <v>418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6">
        <v>0</v>
      </c>
      <c r="F26" s="43">
        <v>0</v>
      </c>
      <c r="G26" s="52">
        <v>0</v>
      </c>
      <c r="H26" s="38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510</v>
      </c>
      <c r="E27" s="234">
        <v>0</v>
      </c>
      <c r="F27" s="43">
        <v>510</v>
      </c>
      <c r="G27" s="52">
        <v>0</v>
      </c>
      <c r="H27" s="38">
        <v>0</v>
      </c>
      <c r="I27" s="39">
        <f t="shared" si="1"/>
        <v>510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77">
        <v>0</v>
      </c>
      <c r="G30" s="52">
        <v>0</v>
      </c>
      <c r="H30" s="79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15350</v>
      </c>
      <c r="E31" s="207">
        <f>SUM(E32:E45)</f>
        <v>3300</v>
      </c>
      <c r="F31" s="62">
        <f>SUM(F32:F45)</f>
        <v>12050</v>
      </c>
      <c r="G31" s="63">
        <f>SUM(G32:G45)</f>
        <v>0</v>
      </c>
      <c r="H31" s="64">
        <f>SUM(H32:H45)</f>
        <v>600</v>
      </c>
      <c r="I31" s="63">
        <f t="shared" si="1"/>
        <v>15950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400</v>
      </c>
      <c r="E32" s="208">
        <v>0</v>
      </c>
      <c r="F32" s="70">
        <v>400</v>
      </c>
      <c r="G32" s="52">
        <v>0</v>
      </c>
      <c r="H32" s="72">
        <v>0</v>
      </c>
      <c r="I32" s="73">
        <f t="shared" si="1"/>
        <v>400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200</v>
      </c>
      <c r="E33" s="233">
        <v>0</v>
      </c>
      <c r="F33" s="43">
        <v>200</v>
      </c>
      <c r="G33" s="52">
        <v>0</v>
      </c>
      <c r="H33" s="38">
        <v>100</v>
      </c>
      <c r="I33" s="39">
        <f t="shared" si="1"/>
        <v>300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1500</v>
      </c>
      <c r="E34" s="233">
        <v>0</v>
      </c>
      <c r="F34" s="43">
        <v>1500</v>
      </c>
      <c r="G34" s="52">
        <v>0</v>
      </c>
      <c r="H34" s="38">
        <v>500</v>
      </c>
      <c r="I34" s="39">
        <f t="shared" si="1"/>
        <v>2000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250</v>
      </c>
      <c r="E36" s="233">
        <v>0</v>
      </c>
      <c r="F36" s="43">
        <v>250</v>
      </c>
      <c r="G36" s="52">
        <v>0</v>
      </c>
      <c r="H36" s="38">
        <v>0</v>
      </c>
      <c r="I36" s="39">
        <f t="shared" si="1"/>
        <v>250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3300</v>
      </c>
      <c r="E44" s="237">
        <v>3300</v>
      </c>
      <c r="F44" s="48">
        <v>0</v>
      </c>
      <c r="G44" s="52">
        <v>0</v>
      </c>
      <c r="H44" s="38">
        <v>0</v>
      </c>
      <c r="I44" s="39">
        <f t="shared" si="1"/>
        <v>3300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9700</v>
      </c>
      <c r="E45" s="258">
        <v>0</v>
      </c>
      <c r="F45" s="77">
        <v>9700</v>
      </c>
      <c r="G45" s="52">
        <v>0</v>
      </c>
      <c r="H45" s="79">
        <v>0</v>
      </c>
      <c r="I45" s="80">
        <f t="shared" si="1"/>
        <v>9700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-28</v>
      </c>
      <c r="E46" s="209">
        <f>E31-E9</f>
        <v>-4017</v>
      </c>
      <c r="F46" s="89">
        <f>F31-F9</f>
        <v>3989</v>
      </c>
      <c r="G46" s="90">
        <f>G31-G9</f>
        <v>0</v>
      </c>
      <c r="H46" s="91">
        <f>H31-H9</f>
        <v>53</v>
      </c>
      <c r="I46" s="90">
        <f>I31-I9</f>
        <v>25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2">
      <selection activeCell="M8" sqref="M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5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97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35530</v>
      </c>
      <c r="E9" s="207">
        <f>SUM(E10:E30)</f>
        <v>23698</v>
      </c>
      <c r="F9" s="62">
        <f>SUM(F10:F30)</f>
        <v>1832</v>
      </c>
      <c r="G9" s="62">
        <f>SUM(G10:G30)</f>
        <v>10000</v>
      </c>
      <c r="H9" s="64">
        <f>SUM(H10:H30)</f>
        <v>610</v>
      </c>
      <c r="I9" s="65">
        <f>SUM(I10:I30)</f>
        <v>36140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300</v>
      </c>
      <c r="E10" s="208">
        <v>250</v>
      </c>
      <c r="F10" s="70">
        <v>50</v>
      </c>
      <c r="G10" s="71">
        <v>0</v>
      </c>
      <c r="H10" s="72">
        <v>250</v>
      </c>
      <c r="I10" s="73">
        <f aca="true" t="shared" si="1" ref="I10:I45">E10+F10+G10+H10</f>
        <v>550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20</v>
      </c>
      <c r="E13" s="233">
        <v>20</v>
      </c>
      <c r="F13" s="43">
        <v>0</v>
      </c>
      <c r="G13" s="52">
        <v>0</v>
      </c>
      <c r="H13" s="38">
        <v>0</v>
      </c>
      <c r="I13" s="39">
        <f t="shared" si="1"/>
        <v>20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59</v>
      </c>
      <c r="E14" s="233">
        <v>49</v>
      </c>
      <c r="F14" s="43">
        <v>10</v>
      </c>
      <c r="G14" s="52">
        <v>0</v>
      </c>
      <c r="H14" s="38">
        <v>0</v>
      </c>
      <c r="I14" s="39">
        <f t="shared" si="1"/>
        <v>59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17</v>
      </c>
      <c r="I15" s="39">
        <f t="shared" si="1"/>
        <v>17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14042</v>
      </c>
      <c r="E16" s="233">
        <v>6332</v>
      </c>
      <c r="F16" s="43">
        <v>1460</v>
      </c>
      <c r="G16" s="52">
        <v>6250</v>
      </c>
      <c r="H16" s="38">
        <v>45</v>
      </c>
      <c r="I16" s="39">
        <f t="shared" si="1"/>
        <v>14087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14770</v>
      </c>
      <c r="E17" s="233">
        <v>11780</v>
      </c>
      <c r="F17" s="43">
        <v>230</v>
      </c>
      <c r="G17" s="52">
        <v>2760</v>
      </c>
      <c r="H17" s="38">
        <v>220</v>
      </c>
      <c r="I17" s="39">
        <f t="shared" si="1"/>
        <v>14990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5024</v>
      </c>
      <c r="E18" s="234">
        <v>3995</v>
      </c>
      <c r="F18" s="45">
        <v>79</v>
      </c>
      <c r="G18" s="52">
        <v>950</v>
      </c>
      <c r="H18" s="38">
        <v>75</v>
      </c>
      <c r="I18" s="39">
        <f t="shared" si="1"/>
        <v>5099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220</v>
      </c>
      <c r="E20" s="234">
        <v>177</v>
      </c>
      <c r="F20" s="45">
        <v>3</v>
      </c>
      <c r="G20" s="52">
        <v>40</v>
      </c>
      <c r="H20" s="38">
        <v>3</v>
      </c>
      <c r="I20" s="39">
        <f t="shared" si="1"/>
        <v>223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20</v>
      </c>
      <c r="E21" s="234">
        <v>20</v>
      </c>
      <c r="F21" s="45">
        <v>0</v>
      </c>
      <c r="G21" s="52">
        <v>0</v>
      </c>
      <c r="H21" s="38">
        <v>0</v>
      </c>
      <c r="I21" s="39">
        <f t="shared" si="1"/>
        <v>20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1</v>
      </c>
      <c r="E22" s="233">
        <v>1</v>
      </c>
      <c r="F22" s="43">
        <v>0</v>
      </c>
      <c r="G22" s="52">
        <v>0</v>
      </c>
      <c r="H22" s="38">
        <v>0</v>
      </c>
      <c r="I22" s="39">
        <f t="shared" si="1"/>
        <v>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4</v>
      </c>
      <c r="E26" s="236">
        <v>4</v>
      </c>
      <c r="F26" s="43">
        <v>0</v>
      </c>
      <c r="G26" s="52">
        <v>0</v>
      </c>
      <c r="H26" s="38">
        <v>0</v>
      </c>
      <c r="I26" s="39">
        <f t="shared" si="1"/>
        <v>4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700</v>
      </c>
      <c r="E27" s="234">
        <v>700</v>
      </c>
      <c r="F27" s="43">
        <v>0</v>
      </c>
      <c r="G27" s="52">
        <v>0</v>
      </c>
      <c r="H27" s="38">
        <v>0</v>
      </c>
      <c r="I27" s="39">
        <f t="shared" si="1"/>
        <v>700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20</v>
      </c>
      <c r="E29" s="233">
        <v>20</v>
      </c>
      <c r="F29" s="43">
        <v>0</v>
      </c>
      <c r="G29" s="52">
        <v>0</v>
      </c>
      <c r="H29" s="38">
        <v>0</v>
      </c>
      <c r="I29" s="39">
        <f t="shared" si="1"/>
        <v>20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350</v>
      </c>
      <c r="E30" s="235">
        <v>350</v>
      </c>
      <c r="F30" s="77">
        <v>0</v>
      </c>
      <c r="G30" s="78">
        <v>0</v>
      </c>
      <c r="H30" s="79">
        <v>0</v>
      </c>
      <c r="I30" s="80">
        <f t="shared" si="1"/>
        <v>350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35530</v>
      </c>
      <c r="E31" s="207">
        <f>SUM(E32:E45)</f>
        <v>23050</v>
      </c>
      <c r="F31" s="62">
        <f>SUM(F32:F45)</f>
        <v>2480</v>
      </c>
      <c r="G31" s="63">
        <f>SUM(G32:G45)</f>
        <v>10000</v>
      </c>
      <c r="H31" s="64">
        <f>SUM(H32:H45)</f>
        <v>610</v>
      </c>
      <c r="I31" s="63">
        <f t="shared" si="1"/>
        <v>36140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2480</v>
      </c>
      <c r="E33" s="233">
        <v>0</v>
      </c>
      <c r="F33" s="43">
        <v>2480</v>
      </c>
      <c r="G33" s="52">
        <v>0</v>
      </c>
      <c r="H33" s="38">
        <v>610</v>
      </c>
      <c r="I33" s="39">
        <f t="shared" si="1"/>
        <v>3090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2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  <c r="K40" s="44"/>
      <c r="L40" s="28" t="s">
        <v>141</v>
      </c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10000</v>
      </c>
      <c r="E43" s="233">
        <v>0</v>
      </c>
      <c r="F43" s="93">
        <v>0</v>
      </c>
      <c r="G43" s="52">
        <v>10000</v>
      </c>
      <c r="H43" s="38">
        <v>0</v>
      </c>
      <c r="I43" s="39">
        <f t="shared" si="1"/>
        <v>10000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23000</v>
      </c>
      <c r="E44" s="237">
        <v>23000</v>
      </c>
      <c r="F44" s="48">
        <v>0</v>
      </c>
      <c r="G44" s="52">
        <v>0</v>
      </c>
      <c r="H44" s="38">
        <v>0</v>
      </c>
      <c r="I44" s="39">
        <f t="shared" si="1"/>
        <v>23000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50</v>
      </c>
      <c r="E45" s="235">
        <v>50</v>
      </c>
      <c r="F45" s="77">
        <v>0</v>
      </c>
      <c r="G45" s="78">
        <v>0</v>
      </c>
      <c r="H45" s="79">
        <v>0</v>
      </c>
      <c r="I45" s="80">
        <f t="shared" si="1"/>
        <v>50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-648</v>
      </c>
      <c r="F46" s="89">
        <f>F31-F9</f>
        <v>648</v>
      </c>
      <c r="G46" s="90">
        <f>G31-G9</f>
        <v>0</v>
      </c>
      <c r="H46" s="91">
        <f>H31-H9</f>
        <v>0</v>
      </c>
      <c r="I46" s="90">
        <f>I31-I9</f>
        <v>0</v>
      </c>
      <c r="K46" s="44"/>
    </row>
    <row r="49" spans="3:4" ht="10.5">
      <c r="C49" s="158"/>
      <c r="D49" s="158"/>
    </row>
    <row r="99" ht="10.5"/>
    <row r="100" ht="10.5"/>
    <row r="101" ht="10.5"/>
    <row r="102" ht="10.5"/>
    <row r="103" ht="10.5"/>
    <row r="105" ht="10.5"/>
    <row r="106" ht="10.5"/>
    <row r="107" ht="10.5"/>
    <row r="108" ht="10.5"/>
    <row r="109" ht="10.5"/>
    <row r="110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1" sqref="M2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7200</v>
      </c>
      <c r="E9" s="207">
        <f>SUM(E10:E30)</f>
        <v>7000</v>
      </c>
      <c r="F9" s="62">
        <f>SUM(F10:F30)</f>
        <v>200</v>
      </c>
      <c r="G9" s="63">
        <f>SUM(G10:G30)</f>
        <v>0</v>
      </c>
      <c r="H9" s="64">
        <f>SUM(H10:H30)</f>
        <v>0</v>
      </c>
      <c r="I9" s="65">
        <f>SUM(I10:I30)</f>
        <v>7200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250</v>
      </c>
      <c r="E10" s="208">
        <v>250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250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4355</v>
      </c>
      <c r="E11" s="233">
        <v>4200</v>
      </c>
      <c r="F11" s="43">
        <v>155</v>
      </c>
      <c r="G11" s="52">
        <v>0</v>
      </c>
      <c r="H11" s="38">
        <v>0</v>
      </c>
      <c r="I11" s="39">
        <f t="shared" si="1"/>
        <v>4355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600</v>
      </c>
      <c r="E13" s="233">
        <v>600</v>
      </c>
      <c r="F13" s="43">
        <v>0</v>
      </c>
      <c r="G13" s="52">
        <v>0</v>
      </c>
      <c r="H13" s="38">
        <v>0</v>
      </c>
      <c r="I13" s="39">
        <f t="shared" si="1"/>
        <v>600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0</v>
      </c>
      <c r="E14" s="233">
        <v>0</v>
      </c>
      <c r="F14" s="43">
        <v>0</v>
      </c>
      <c r="G14" s="52">
        <v>0</v>
      </c>
      <c r="H14" s="38">
        <v>0</v>
      </c>
      <c r="I14" s="39">
        <f t="shared" si="1"/>
        <v>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1990</v>
      </c>
      <c r="E16" s="233">
        <v>1950</v>
      </c>
      <c r="F16" s="43">
        <v>40</v>
      </c>
      <c r="G16" s="52">
        <v>0</v>
      </c>
      <c r="H16" s="38">
        <v>0</v>
      </c>
      <c r="I16" s="39">
        <f t="shared" si="1"/>
        <v>1990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0</v>
      </c>
      <c r="E17" s="233">
        <v>0</v>
      </c>
      <c r="F17" s="43">
        <v>0</v>
      </c>
      <c r="G17" s="52">
        <v>0</v>
      </c>
      <c r="H17" s="38">
        <v>0</v>
      </c>
      <c r="I17" s="39">
        <f t="shared" si="1"/>
        <v>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0</v>
      </c>
      <c r="E18" s="234">
        <v>0</v>
      </c>
      <c r="F18" s="45">
        <v>0</v>
      </c>
      <c r="G18" s="52">
        <v>0</v>
      </c>
      <c r="H18" s="38">
        <v>0</v>
      </c>
      <c r="I18" s="39">
        <f t="shared" si="1"/>
        <v>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0</v>
      </c>
      <c r="E20" s="234">
        <v>0</v>
      </c>
      <c r="F20" s="45">
        <v>0</v>
      </c>
      <c r="G20" s="52">
        <v>0</v>
      </c>
      <c r="H20" s="38">
        <v>0</v>
      </c>
      <c r="I20" s="39">
        <f t="shared" si="1"/>
        <v>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5</v>
      </c>
      <c r="E26" s="236">
        <v>0</v>
      </c>
      <c r="F26" s="43">
        <v>5</v>
      </c>
      <c r="G26" s="52">
        <v>0</v>
      </c>
      <c r="H26" s="38">
        <v>0</v>
      </c>
      <c r="I26" s="39">
        <f t="shared" si="1"/>
        <v>5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4">
        <v>0</v>
      </c>
      <c r="F27" s="43">
        <v>0</v>
      </c>
      <c r="G27" s="52">
        <v>0</v>
      </c>
      <c r="H27" s="38">
        <v>0</v>
      </c>
      <c r="I27" s="39">
        <f t="shared" si="1"/>
        <v>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77">
        <v>0</v>
      </c>
      <c r="G30" s="52">
        <v>0</v>
      </c>
      <c r="H30" s="38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7200</v>
      </c>
      <c r="E31" s="207">
        <f>SUM(E32:E45)</f>
        <v>7000</v>
      </c>
      <c r="F31" s="62">
        <f>SUM(F32:F45)</f>
        <v>200</v>
      </c>
      <c r="G31" s="63">
        <f>SUM(G32:G45)</f>
        <v>0</v>
      </c>
      <c r="H31" s="64">
        <f>SUM(H32:H45)</f>
        <v>0</v>
      </c>
      <c r="I31" s="63">
        <f t="shared" si="1"/>
        <v>7200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52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200</v>
      </c>
      <c r="E33" s="233">
        <v>0</v>
      </c>
      <c r="F33" s="43">
        <v>200</v>
      </c>
      <c r="G33" s="52">
        <v>0</v>
      </c>
      <c r="H33" s="38">
        <v>0</v>
      </c>
      <c r="I33" s="39">
        <f t="shared" si="1"/>
        <v>200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7000</v>
      </c>
      <c r="E44" s="237">
        <v>7000</v>
      </c>
      <c r="F44" s="93">
        <v>0</v>
      </c>
      <c r="G44" s="52">
        <v>0</v>
      </c>
      <c r="H44" s="38">
        <v>0</v>
      </c>
      <c r="I44" s="39">
        <f t="shared" si="1"/>
        <v>7000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58">
        <v>0</v>
      </c>
      <c r="F45" s="77">
        <v>0</v>
      </c>
      <c r="G45" s="52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R47"/>
  <sheetViews>
    <sheetView zoomScalePageLayoutView="0" workbookViewId="0" topLeftCell="A1">
      <selection activeCell="L12" sqref="L12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9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129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3404</v>
      </c>
      <c r="E9" s="207">
        <f>SUM(E10:E30)</f>
        <v>1100</v>
      </c>
      <c r="F9" s="62">
        <f>SUM(F10:F30)</f>
        <v>2304</v>
      </c>
      <c r="G9" s="63">
        <f>SUM(G10:G30)</f>
        <v>0</v>
      </c>
      <c r="H9" s="64">
        <f>SUM(H10:H30)</f>
        <v>3896</v>
      </c>
      <c r="I9" s="65">
        <f>SUM(I10:I30)</f>
        <v>7300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392</v>
      </c>
      <c r="E10" s="208">
        <v>67</v>
      </c>
      <c r="F10" s="70">
        <v>325</v>
      </c>
      <c r="G10" s="71">
        <v>0</v>
      </c>
      <c r="H10" s="72">
        <v>379</v>
      </c>
      <c r="I10" s="73">
        <f aca="true" t="shared" si="1" ref="I10:I45">E10+F10+G10+H10</f>
        <v>771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47</v>
      </c>
      <c r="I11" s="39">
        <f t="shared" si="1"/>
        <v>47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22</v>
      </c>
      <c r="I12" s="39">
        <f t="shared" si="1"/>
        <v>22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7</v>
      </c>
      <c r="E13" s="233">
        <v>1</v>
      </c>
      <c r="F13" s="43">
        <v>6</v>
      </c>
      <c r="G13" s="52">
        <v>0</v>
      </c>
      <c r="H13" s="38">
        <v>4</v>
      </c>
      <c r="I13" s="39">
        <f t="shared" si="1"/>
        <v>11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43</v>
      </c>
      <c r="E14" s="233">
        <v>0</v>
      </c>
      <c r="F14" s="43">
        <v>43</v>
      </c>
      <c r="G14" s="52">
        <v>0</v>
      </c>
      <c r="H14" s="38">
        <v>91</v>
      </c>
      <c r="I14" s="39">
        <f t="shared" si="1"/>
        <v>134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584</v>
      </c>
      <c r="E16" s="233">
        <v>44</v>
      </c>
      <c r="F16" s="43">
        <v>540</v>
      </c>
      <c r="G16" s="52">
        <v>0</v>
      </c>
      <c r="H16" s="38">
        <v>1390</v>
      </c>
      <c r="I16" s="39">
        <f t="shared" si="1"/>
        <v>1974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1570</v>
      </c>
      <c r="E17" s="233">
        <v>635</v>
      </c>
      <c r="F17" s="43">
        <v>935</v>
      </c>
      <c r="G17" s="52">
        <v>0</v>
      </c>
      <c r="H17" s="38">
        <v>1753</v>
      </c>
      <c r="I17" s="39">
        <f t="shared" si="1"/>
        <v>3323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420</v>
      </c>
      <c r="E18" s="234">
        <v>204</v>
      </c>
      <c r="F18" s="45">
        <v>216</v>
      </c>
      <c r="G18" s="52">
        <v>0</v>
      </c>
      <c r="H18" s="38">
        <v>201</v>
      </c>
      <c r="I18" s="39">
        <f t="shared" si="1"/>
        <v>621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8</v>
      </c>
      <c r="E19" s="234">
        <v>7</v>
      </c>
      <c r="F19" s="45">
        <v>1</v>
      </c>
      <c r="G19" s="52">
        <v>0</v>
      </c>
      <c r="H19" s="38">
        <v>0</v>
      </c>
      <c r="I19" s="39">
        <f t="shared" si="1"/>
        <v>8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82</v>
      </c>
      <c r="E20" s="234">
        <v>64</v>
      </c>
      <c r="F20" s="45">
        <v>18</v>
      </c>
      <c r="G20" s="52">
        <v>0</v>
      </c>
      <c r="H20" s="38">
        <v>0</v>
      </c>
      <c r="I20" s="39">
        <f t="shared" si="1"/>
        <v>82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1</v>
      </c>
      <c r="I22" s="39">
        <f t="shared" si="1"/>
        <v>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157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18</v>
      </c>
      <c r="E26" s="236">
        <v>0</v>
      </c>
      <c r="F26" s="43">
        <v>18</v>
      </c>
      <c r="G26" s="52">
        <v>0</v>
      </c>
      <c r="H26" s="38">
        <v>8</v>
      </c>
      <c r="I26" s="39">
        <f t="shared" si="1"/>
        <v>26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78</v>
      </c>
      <c r="E27" s="234">
        <v>78</v>
      </c>
      <c r="F27" s="43">
        <v>0</v>
      </c>
      <c r="G27" s="52">
        <v>0</v>
      </c>
      <c r="H27" s="38">
        <v>0</v>
      </c>
      <c r="I27" s="39">
        <f t="shared" si="1"/>
        <v>78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5</v>
      </c>
      <c r="E29" s="233">
        <v>0</v>
      </c>
      <c r="F29" s="43">
        <v>5</v>
      </c>
      <c r="G29" s="52">
        <v>0</v>
      </c>
      <c r="H29" s="38">
        <v>0</v>
      </c>
      <c r="I29" s="39">
        <f t="shared" si="1"/>
        <v>5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197</v>
      </c>
      <c r="E30" s="235">
        <v>0</v>
      </c>
      <c r="F30" s="77">
        <v>197</v>
      </c>
      <c r="G30" s="78">
        <v>0</v>
      </c>
      <c r="H30" s="79">
        <v>0</v>
      </c>
      <c r="I30" s="80">
        <f t="shared" si="1"/>
        <v>197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3404</v>
      </c>
      <c r="E31" s="207">
        <f>SUM(E32:E45)</f>
        <v>1100</v>
      </c>
      <c r="F31" s="62">
        <f>SUM(F32:F45)</f>
        <v>2304</v>
      </c>
      <c r="G31" s="63">
        <f>SUM(G32:G45)</f>
        <v>0</v>
      </c>
      <c r="H31" s="64">
        <f>SUM(H32:H45)</f>
        <v>3898</v>
      </c>
      <c r="I31" s="63">
        <f t="shared" si="1"/>
        <v>7302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2288</v>
      </c>
      <c r="E33" s="233">
        <v>0</v>
      </c>
      <c r="F33" s="43">
        <v>2288</v>
      </c>
      <c r="G33" s="52">
        <v>0</v>
      </c>
      <c r="H33" s="38">
        <v>3858</v>
      </c>
      <c r="I33" s="39">
        <f t="shared" si="1"/>
        <v>6146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40</v>
      </c>
      <c r="I34" s="39">
        <f t="shared" si="1"/>
        <v>40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8</v>
      </c>
      <c r="E41" s="233">
        <v>0</v>
      </c>
      <c r="F41" s="93">
        <v>8</v>
      </c>
      <c r="G41" s="52">
        <v>0</v>
      </c>
      <c r="H41" s="38">
        <v>0</v>
      </c>
      <c r="I41" s="39">
        <f t="shared" si="1"/>
        <v>8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1100</v>
      </c>
      <c r="E44" s="237">
        <v>1100</v>
      </c>
      <c r="F44" s="93">
        <v>0</v>
      </c>
      <c r="G44" s="52">
        <v>0</v>
      </c>
      <c r="H44" s="38">
        <v>0</v>
      </c>
      <c r="I44" s="39">
        <f t="shared" si="1"/>
        <v>1100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8</v>
      </c>
      <c r="E45" s="258">
        <v>0</v>
      </c>
      <c r="F45" s="77">
        <v>8</v>
      </c>
      <c r="G45" s="78">
        <v>0</v>
      </c>
      <c r="H45" s="79">
        <v>0</v>
      </c>
      <c r="I45" s="80">
        <f t="shared" si="1"/>
        <v>8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2</v>
      </c>
      <c r="I46" s="90">
        <f>I31-I9</f>
        <v>2</v>
      </c>
      <c r="K46" s="44"/>
    </row>
    <row r="47" ht="10.5">
      <c r="K47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M24" sqref="M24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123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1053</v>
      </c>
      <c r="E9" s="207">
        <f>SUM(E10:E30)</f>
        <v>0</v>
      </c>
      <c r="F9" s="62">
        <f>SUM(F10:F30)</f>
        <v>1053</v>
      </c>
      <c r="G9" s="63">
        <f>SUM(G10:G30)</f>
        <v>0</v>
      </c>
      <c r="H9" s="64">
        <f>SUM(H10:H30)</f>
        <v>8719</v>
      </c>
      <c r="I9" s="65">
        <f>SUM(I10:I30)</f>
        <v>9772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70</v>
      </c>
      <c r="E10" s="208">
        <v>0</v>
      </c>
      <c r="F10" s="70">
        <v>70</v>
      </c>
      <c r="G10" s="42">
        <v>0</v>
      </c>
      <c r="H10" s="72">
        <v>900</v>
      </c>
      <c r="I10" s="73">
        <f aca="true" t="shared" si="1" ref="I10:I45">E10+F10+G10+H10</f>
        <v>970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42">
        <v>0</v>
      </c>
      <c r="H11" s="38">
        <v>1300</v>
      </c>
      <c r="I11" s="39">
        <f t="shared" si="1"/>
        <v>1300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42">
        <v>0</v>
      </c>
      <c r="H12" s="38"/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0</v>
      </c>
      <c r="E13" s="233">
        <v>0</v>
      </c>
      <c r="F13" s="43">
        <v>0</v>
      </c>
      <c r="G13" s="42">
        <v>0</v>
      </c>
      <c r="H13" s="38">
        <v>0</v>
      </c>
      <c r="I13" s="39">
        <f t="shared" si="1"/>
        <v>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120</v>
      </c>
      <c r="E14" s="233">
        <v>0</v>
      </c>
      <c r="F14" s="43">
        <v>120</v>
      </c>
      <c r="G14" s="42">
        <v>0</v>
      </c>
      <c r="H14" s="38">
        <v>50</v>
      </c>
      <c r="I14" s="39">
        <f t="shared" si="1"/>
        <v>170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42">
        <v>0</v>
      </c>
      <c r="H15" s="38"/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40</v>
      </c>
      <c r="E16" s="233">
        <v>0</v>
      </c>
      <c r="F16" s="43">
        <v>40</v>
      </c>
      <c r="G16" s="42">
        <v>0</v>
      </c>
      <c r="H16" s="38">
        <v>440</v>
      </c>
      <c r="I16" s="39">
        <f t="shared" si="1"/>
        <v>480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600</v>
      </c>
      <c r="E17" s="233">
        <v>0</v>
      </c>
      <c r="F17" s="43">
        <v>600</v>
      </c>
      <c r="G17" s="42">
        <v>0</v>
      </c>
      <c r="H17" s="38">
        <v>2465</v>
      </c>
      <c r="I17" s="39">
        <f t="shared" si="1"/>
        <v>3065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210</v>
      </c>
      <c r="E18" s="233">
        <v>0</v>
      </c>
      <c r="F18" s="45">
        <v>210</v>
      </c>
      <c r="G18" s="42">
        <v>0</v>
      </c>
      <c r="H18" s="42">
        <v>862</v>
      </c>
      <c r="I18" s="39">
        <f t="shared" si="1"/>
        <v>1072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6</v>
      </c>
      <c r="E19" s="233">
        <v>0</v>
      </c>
      <c r="F19" s="45">
        <v>6</v>
      </c>
      <c r="G19" s="42">
        <v>0</v>
      </c>
      <c r="H19" s="42">
        <v>19</v>
      </c>
      <c r="I19" s="39">
        <f t="shared" si="1"/>
        <v>25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</v>
      </c>
      <c r="E20" s="233">
        <v>0</v>
      </c>
      <c r="F20" s="45">
        <v>6</v>
      </c>
      <c r="G20" s="42">
        <v>0</v>
      </c>
      <c r="H20" s="42">
        <v>20</v>
      </c>
      <c r="I20" s="39">
        <f t="shared" si="1"/>
        <v>26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45">
        <v>0</v>
      </c>
      <c r="G21" s="42">
        <v>0</v>
      </c>
      <c r="H21" s="42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1</v>
      </c>
      <c r="E22" s="233">
        <v>0</v>
      </c>
      <c r="F22" s="43">
        <v>1</v>
      </c>
      <c r="G22" s="42">
        <v>0</v>
      </c>
      <c r="H22" s="42">
        <v>2</v>
      </c>
      <c r="I22" s="39">
        <f t="shared" si="1"/>
        <v>3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42">
        <v>0</v>
      </c>
      <c r="H23" s="4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42">
        <v>0</v>
      </c>
      <c r="H24" s="42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42">
        <v>0</v>
      </c>
      <c r="H25" s="42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43">
        <v>0</v>
      </c>
      <c r="G26" s="42">
        <v>0</v>
      </c>
      <c r="H26" s="42">
        <v>0</v>
      </c>
      <c r="I26" s="39">
        <f t="shared" si="1"/>
        <v>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3">
        <v>0</v>
      </c>
      <c r="F27" s="43">
        <v>0</v>
      </c>
      <c r="G27" s="42">
        <v>0</v>
      </c>
      <c r="H27" s="42">
        <v>2661</v>
      </c>
      <c r="I27" s="39">
        <f t="shared" si="1"/>
        <v>2661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42">
        <v>0</v>
      </c>
      <c r="H28" s="42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42">
        <v>0</v>
      </c>
      <c r="H29" s="42">
        <v>0</v>
      </c>
      <c r="I29" s="39">
        <f t="shared" si="1"/>
        <v>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3">
        <v>0</v>
      </c>
      <c r="F30" s="77">
        <v>0</v>
      </c>
      <c r="G30" s="42">
        <v>0</v>
      </c>
      <c r="H30" s="42">
        <v>0</v>
      </c>
      <c r="I30" s="80">
        <f t="shared" si="1"/>
        <v>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120</v>
      </c>
      <c r="E31" s="207">
        <f>SUM(E32:E45)</f>
        <v>0</v>
      </c>
      <c r="F31" s="62">
        <f>SUM(F32:F45)</f>
        <v>120</v>
      </c>
      <c r="G31" s="63">
        <f>SUM(G32:G45)</f>
        <v>0</v>
      </c>
      <c r="H31" s="64">
        <f>SUM(H32:H45)</f>
        <v>9652</v>
      </c>
      <c r="I31" s="63">
        <f t="shared" si="1"/>
        <v>9772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33">
        <v>0</v>
      </c>
      <c r="F32" s="70">
        <v>0</v>
      </c>
      <c r="G32" s="42">
        <v>0</v>
      </c>
      <c r="H32" s="72">
        <v>650</v>
      </c>
      <c r="I32" s="73">
        <f t="shared" si="1"/>
        <v>650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120</v>
      </c>
      <c r="E33" s="233">
        <v>0</v>
      </c>
      <c r="F33" s="43">
        <v>120</v>
      </c>
      <c r="G33" s="42">
        <v>0</v>
      </c>
      <c r="H33" s="38">
        <v>8402</v>
      </c>
      <c r="I33" s="39">
        <f t="shared" si="1"/>
        <v>8522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42">
        <v>0</v>
      </c>
      <c r="H34" s="42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42">
        <v>0</v>
      </c>
      <c r="H35" s="42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42">
        <v>0</v>
      </c>
      <c r="H36" s="42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42">
        <v>0</v>
      </c>
      <c r="H37" s="42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93">
        <v>0</v>
      </c>
      <c r="G38" s="42">
        <v>0</v>
      </c>
      <c r="H38" s="42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42">
        <v>0</v>
      </c>
      <c r="H39" s="42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42">
        <v>0</v>
      </c>
      <c r="H40" s="42">
        <v>0</v>
      </c>
      <c r="I40" s="39">
        <f t="shared" si="1"/>
        <v>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42">
        <v>0</v>
      </c>
      <c r="H41" s="42">
        <v>0</v>
      </c>
      <c r="I41" s="39">
        <f t="shared" si="1"/>
        <v>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6">
        <v>0</v>
      </c>
      <c r="F42" s="93">
        <v>0</v>
      </c>
      <c r="G42" s="42">
        <v>0</v>
      </c>
      <c r="H42" s="42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8" t="s">
        <v>133</v>
      </c>
      <c r="D43" s="212">
        <f t="shared" si="0"/>
        <v>0</v>
      </c>
      <c r="E43" s="236">
        <v>0</v>
      </c>
      <c r="F43" s="93">
        <v>0</v>
      </c>
      <c r="G43" s="42">
        <v>0</v>
      </c>
      <c r="H43" s="42">
        <v>0</v>
      </c>
      <c r="I43" s="39">
        <f t="shared" si="1"/>
        <v>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0</v>
      </c>
      <c r="E44" s="233">
        <v>0</v>
      </c>
      <c r="F44" s="93">
        <v>0</v>
      </c>
      <c r="G44" s="42">
        <v>0</v>
      </c>
      <c r="H44" s="42">
        <v>0</v>
      </c>
      <c r="I44" s="39">
        <f t="shared" si="1"/>
        <v>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3">
        <v>0</v>
      </c>
      <c r="F45" s="163">
        <v>0</v>
      </c>
      <c r="G45" s="42">
        <v>0</v>
      </c>
      <c r="H45" s="42">
        <v>600</v>
      </c>
      <c r="I45" s="80">
        <f t="shared" si="1"/>
        <v>600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-933</v>
      </c>
      <c r="E46" s="209">
        <f>E31-E9</f>
        <v>0</v>
      </c>
      <c r="F46" s="89">
        <f>F31-F9</f>
        <v>-933</v>
      </c>
      <c r="G46" s="90">
        <f>G31-G9</f>
        <v>0</v>
      </c>
      <c r="H46" s="91">
        <f>H31-H9</f>
        <v>933</v>
      </c>
      <c r="I46" s="90">
        <f>I31-I9</f>
        <v>0</v>
      </c>
      <c r="K46" s="44"/>
    </row>
    <row r="47" ht="10.5">
      <c r="K47" s="44"/>
    </row>
    <row r="48" ht="10.5">
      <c r="K48" s="44"/>
    </row>
    <row r="49" ht="10.5">
      <c r="K49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30"/>
  <sheetViews>
    <sheetView tabSelected="1" zoomScalePageLayoutView="0" workbookViewId="0" topLeftCell="A1">
      <selection activeCell="H27" sqref="H27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7.71093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/>
      <c r="D2" s="23"/>
      <c r="F2" s="92"/>
      <c r="G2" s="29"/>
    </row>
    <row r="3" spans="1:18" ht="13.5" customHeight="1">
      <c r="A3" s="27"/>
      <c r="C3" s="23" t="s">
        <v>170</v>
      </c>
      <c r="D3" s="23"/>
      <c r="F3" s="92"/>
      <c r="G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132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148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65">
        <f>SUM(D10:D15)</f>
        <v>2169202</v>
      </c>
      <c r="E9" s="207">
        <f>SUM(E10:E15)</f>
        <v>106995</v>
      </c>
      <c r="F9" s="62">
        <f>SUM(F10:F15)</f>
        <v>45153</v>
      </c>
      <c r="G9" s="63">
        <f>SUM(G10:G15)</f>
        <v>29690</v>
      </c>
      <c r="H9" s="65">
        <f>SUM(H10:H15)</f>
        <v>60379</v>
      </c>
      <c r="I9" s="65">
        <f>SUM(I10:I15)</f>
        <v>2229581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153</v>
      </c>
      <c r="C10" s="200" t="s">
        <v>154</v>
      </c>
      <c r="D10" s="211">
        <v>155959</v>
      </c>
      <c r="E10" s="208">
        <f>FZV!E10+LF!E10+'FF'!E10+PřF!E10+PdF!E10+FTK!E11+CMTF!E10+PF!E10+RUP!E10+KUP!E10+VUP!E10+CVT!E10+PZ!E10+ASC!E10+VTP!E10+PS!E10+KI!E10</f>
        <v>37796</v>
      </c>
      <c r="F10" s="69">
        <f>FZV!F10+LF!F10+'FF'!F10+PřF!F10+PdF!F10+FTK!F11+CMTF!F10+PF!F10+RUP!F10+KUP!F10+VUP!F10+CVT!F10+PZ!F10+ASC!F10+VTP!F10+PS!F10+KI!F10</f>
        <v>22656</v>
      </c>
      <c r="G10" s="69">
        <f>FZV!G10+LF!G10+'FF'!G10+PřF!G10+PdF!G10+FTK!G11+CMTF!G10+PF!G10+RUP!G10+KUP!G10+VUP!G10+CVT!G10+PZ!G10+ASC!G10+VTP!G10+PS!G10+KI!G10</f>
        <v>14052</v>
      </c>
      <c r="H10" s="69">
        <v>14517</v>
      </c>
      <c r="I10" s="73">
        <f>D10+H10</f>
        <v>170476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155</v>
      </c>
      <c r="C11" s="221" t="s">
        <v>156</v>
      </c>
      <c r="D11" s="212">
        <v>194638</v>
      </c>
      <c r="E11" s="208">
        <f>FZV!E11+LF!E11+'FF'!E11+PřF!E11+PdF!E11+FTK!E12+CMTF!E11+PF!E11+RUP!E11+KUP!E11+VUP!E11+CVT!E11+PZ!E11+ASC!E11+VTP!E11+PS!E11+KI!E11</f>
        <v>47442</v>
      </c>
      <c r="F11" s="69">
        <f>FZV!F11+LF!F11+'FF'!F11+PřF!F11+PdF!F11+FTK!F12+CMTF!F11+PF!F11+RUP!F11+KUP!F11+VUP!F11+CVT!F11+PZ!F11+ASC!F11+VTP!F11+PS!F11+KI!F11</f>
        <v>8033</v>
      </c>
      <c r="G11" s="69">
        <f>FZV!G11+LF!G11+'FF'!G11+PřF!G11+PdF!G11+FTK!G12+CMTF!G11+PF!G11+RUP!G11+KUP!G11+VUP!G11+CVT!G11+PZ!G11+ASC!G11+VTP!G11+PS!G11+KI!G11</f>
        <v>9688</v>
      </c>
      <c r="H11" s="69">
        <v>7793</v>
      </c>
      <c r="I11" s="73">
        <f>D11+H11</f>
        <v>202431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0" ref="A12:A18">A11+1</f>
        <v>3</v>
      </c>
      <c r="B12" s="225" t="s">
        <v>157</v>
      </c>
      <c r="C12" s="221" t="s">
        <v>158</v>
      </c>
      <c r="D12" s="212">
        <v>1532962</v>
      </c>
      <c r="E12" s="208">
        <f>FZV!E12+LF!E12+'FF'!E12+PřF!E12+PdF!E12+FTK!E13+CMTF!E12+PF!E12+RUP!E12+KUP!E12+VUP!E12+CVT!E12+PZ!E12+ASC!E12+VTP!E12+PS!E12+KI!E12</f>
        <v>0</v>
      </c>
      <c r="F12" s="69">
        <f>FZV!F12+LF!F12+'FF'!F12+PřF!F12+PdF!F12+FTK!F13+CMTF!F12+PF!F12+RUP!F12+KUP!F12+VUP!F12+CVT!F12+PZ!F12+ASC!F12+VTP!F12+PS!F12+KI!F12</f>
        <v>1811</v>
      </c>
      <c r="G12" s="69">
        <f>FZV!G12+LF!G12+'FF'!G12+PřF!G12+PdF!G12+FTK!G13+CMTF!G12+PF!G12+RUP!G12+KUP!G12+VUP!G12+CVT!G12+PZ!G12+ASC!G12+VTP!G12+PS!G12+KI!G12</f>
        <v>0</v>
      </c>
      <c r="H12" s="69">
        <v>30362</v>
      </c>
      <c r="I12" s="73">
        <f>D12+H12</f>
        <v>1563324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0"/>
        <v>4</v>
      </c>
      <c r="B13" s="225" t="s">
        <v>159</v>
      </c>
      <c r="C13" s="221" t="s">
        <v>161</v>
      </c>
      <c r="D13" s="212">
        <v>152435</v>
      </c>
      <c r="E13" s="208">
        <f>FZV!E13+LF!E13+'FF'!E13+PřF!E13+PdF!E13+FTK!E14+CMTF!E13+PF!E13+RUP!E13+KUP!E13+VUP!E13+CVT!E13+PZ!E13+ASC!E13+VTP!E13+PS!E13+KI!E13</f>
        <v>8295</v>
      </c>
      <c r="F13" s="69">
        <f>FZV!F13+LF!F13+'FF'!F13+PřF!F13+PdF!F13+FTK!F14+CMTF!F13+PF!F13+RUP!F13+KUP!F13+VUP!F13+CVT!F13+PZ!F13+ASC!F13+VTP!F13+PS!F13+KI!F13</f>
        <v>3107</v>
      </c>
      <c r="G13" s="69">
        <f>FZV!G13+LF!G13+'FF'!G13+PřF!G13+PdF!G13+FTK!G14+CMTF!G13+PF!G13+RUP!G13+KUP!G13+VUP!G13+CVT!G13+PZ!G13+ASC!G13+VTP!G13+PS!G13+KI!G13</f>
        <v>1900</v>
      </c>
      <c r="H13" s="69">
        <v>1774</v>
      </c>
      <c r="I13" s="73">
        <f>D13+H13</f>
        <v>154209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0"/>
        <v>5</v>
      </c>
      <c r="B14" s="225" t="s">
        <v>160</v>
      </c>
      <c r="C14" s="221" t="s">
        <v>36</v>
      </c>
      <c r="D14" s="212">
        <v>84171</v>
      </c>
      <c r="E14" s="208">
        <f>FZV!E14+LF!E14+'FF'!E14+PřF!E14+PdF!E14+FTK!E15+CMTF!E14+PF!E14+RUP!E14+KUP!E14+VUP!E14+CVT!E14+PZ!E14+ASC!E14+VTP!E14+PS!E14+KI!E14</f>
        <v>13462</v>
      </c>
      <c r="F14" s="69">
        <f>FZV!F14+LF!F14+'FF'!F14+PřF!F14+PdF!F14+FTK!F15+CMTF!F14+PF!F14+RUP!F14+KUP!F14+VUP!F14+CVT!F14+PZ!F14+ASC!F14+VTP!F14+PS!F14+KI!F14</f>
        <v>6178</v>
      </c>
      <c r="G14" s="69">
        <f>FZV!G14+LF!G14+'FF'!G14+PřF!G14+PdF!G14+FTK!G15+CMTF!G14+PF!G14+RUP!G14+KUP!G14+VUP!G14+CVT!G14+PZ!G14+ASC!G14+VTP!G14+PS!G14+KI!G14</f>
        <v>4050</v>
      </c>
      <c r="H14" s="69">
        <v>5933</v>
      </c>
      <c r="I14" s="73">
        <f>D14+H14</f>
        <v>90104</v>
      </c>
      <c r="K14" s="44"/>
      <c r="L14" s="30"/>
      <c r="M14" s="30"/>
      <c r="N14" s="30"/>
      <c r="O14" s="30"/>
      <c r="P14" s="30"/>
      <c r="Q14" s="30"/>
      <c r="R14" s="30"/>
    </row>
    <row r="15" spans="1:18" ht="11.25" thickBot="1">
      <c r="A15" s="219">
        <f t="shared" si="0"/>
        <v>6</v>
      </c>
      <c r="B15" s="225" t="s">
        <v>162</v>
      </c>
      <c r="C15" s="223" t="s">
        <v>42</v>
      </c>
      <c r="D15" s="212">
        <v>49037</v>
      </c>
      <c r="E15" s="208">
        <f>FZV!E15+LF!E15+'FF'!E15+PřF!E15+PdF!E15+FTK!E16+CMTF!E15+PF!E15+RUP!E15+KUP!E15+VUP!E15+CVT!E15+PZ!E15+ASC!E15+VTP!E15+PS!E15+KI!E15</f>
        <v>0</v>
      </c>
      <c r="F15" s="69">
        <f>FZV!F15+LF!F15+'FF'!F15+PřF!F15+PdF!F15+FTK!F16+CMTF!F15+PF!F15+RUP!F15+KUP!F15+VUP!F15+CVT!F15+PZ!F15+ASC!F15+VTP!F15+PS!F15+KI!F15</f>
        <v>3368</v>
      </c>
      <c r="G15" s="69">
        <f>FZV!G15+LF!G15+'FF'!G15+PřF!G15+PdF!G15+FTK!G16+CMTF!G15+PF!G15+RUP!G15+KUP!G15+VUP!G15+CVT!G15+PZ!G15+ASC!G15+VTP!G15+PS!G15+KI!G15</f>
        <v>0</v>
      </c>
      <c r="H15" s="69">
        <v>0</v>
      </c>
      <c r="I15" s="73">
        <f>D15+H15</f>
        <v>49037</v>
      </c>
      <c r="K15" s="44"/>
      <c r="L15" s="30"/>
      <c r="M15" s="30"/>
      <c r="N15" s="30"/>
      <c r="O15" s="30"/>
      <c r="P15" s="30"/>
      <c r="Q15" s="30"/>
      <c r="R15" s="30"/>
    </row>
    <row r="16" spans="1:11" ht="11.25" thickBot="1">
      <c r="A16" s="266" t="s">
        <v>94</v>
      </c>
      <c r="B16" s="267" t="s">
        <v>43</v>
      </c>
      <c r="C16" s="268"/>
      <c r="D16" s="272">
        <f>SUM(D17:D20)</f>
        <v>2173559</v>
      </c>
      <c r="E16" s="269">
        <f>SUM(E17:E20)</f>
        <v>0</v>
      </c>
      <c r="F16" s="270">
        <f>SUM(F17:F20)</f>
        <v>180227</v>
      </c>
      <c r="G16" s="271">
        <f>SUM(G17:G20)</f>
        <v>0</v>
      </c>
      <c r="H16" s="272">
        <f>SUM(H17:H20)</f>
        <v>68989</v>
      </c>
      <c r="I16" s="65">
        <f>SUM(I17:I20)</f>
        <v>2242548</v>
      </c>
      <c r="K16" s="44"/>
    </row>
    <row r="17" spans="1:11" ht="10.5">
      <c r="A17" s="218">
        <v>1</v>
      </c>
      <c r="B17" s="224" t="s">
        <v>163</v>
      </c>
      <c r="C17" s="200" t="s">
        <v>164</v>
      </c>
      <c r="D17" s="211">
        <v>154387</v>
      </c>
      <c r="E17" s="208">
        <f>FZV!E32+LF!E32+'FF'!E32+PřF!E32+PdF!E32+FTK!E33+CMTF!E32+PF!E32+RUP!E32+KUP!E32+VUP!E32+CVT!E32+PZ!E32+ASC!E32+VTP!E32+PS!E32+KI!E32</f>
        <v>0</v>
      </c>
      <c r="F17" s="69">
        <f>FZV!F32+LF!F32+'FF'!F32+PřF!F32+PdF!F32+FTK!F33+CMTF!F32+PF!F32+RUP!F32+KUP!F32+VUP!F32+CVT!F32+PZ!F32+ASC!F32+VTP!F32+PS!F32+KI!F32</f>
        <v>630</v>
      </c>
      <c r="G17" s="69">
        <f>FZV!G32+LF!G32+'FF'!G32+PřF!G32+PdF!G32+FTK!G33+CMTF!G32+PF!G32+RUP!G32+KUP!G32+VUP!G32+CVT!G32+PZ!G32+ASC!G32+VTP!G32+PS!G32+KI!G32</f>
        <v>0</v>
      </c>
      <c r="H17" s="69">
        <v>65648</v>
      </c>
      <c r="I17" s="73">
        <f>D17+H17</f>
        <v>220035</v>
      </c>
      <c r="K17" s="44"/>
    </row>
    <row r="18" spans="1:11" ht="10.5">
      <c r="A18" s="219">
        <f t="shared" si="0"/>
        <v>2</v>
      </c>
      <c r="B18" s="225" t="s">
        <v>165</v>
      </c>
      <c r="C18" s="221" t="s">
        <v>166</v>
      </c>
      <c r="D18" s="212">
        <v>60676</v>
      </c>
      <c r="E18" s="208">
        <f>FZV!E33+LF!E33+'FF'!E33+PřF!E33+PdF!E33+FTK!E34+CMTF!E33+PF!E33+RUP!E33+KUP!E33+VUP!E33+CVT!E33+PZ!E33+ASC!E33+VTP!E33+PS!E33+KI!E33</f>
        <v>0</v>
      </c>
      <c r="F18" s="69">
        <f>FZV!F33+LF!F33+'FF'!F33+PřF!F33+PdF!F33+FTK!F34+CMTF!F33+PF!F33+RUP!F33+KUP!F33+VUP!F33+CVT!F33+PZ!F33+ASC!F33+VTP!F33+PS!F33+KI!F33</f>
        <v>176506</v>
      </c>
      <c r="G18" s="69">
        <f>FZV!G33+LF!G33+'FF'!G33+PřF!G33+PdF!G33+FTK!G34+CMTF!G33+PF!G33+RUP!G33+KUP!G33+VUP!G33+CVT!G33+PZ!G33+ASC!G33+VTP!G33+PS!G33+KI!G33</f>
        <v>0</v>
      </c>
      <c r="H18" s="69">
        <v>3341</v>
      </c>
      <c r="I18" s="73">
        <f>D18+H18</f>
        <v>64017</v>
      </c>
      <c r="K18" s="44"/>
    </row>
    <row r="19" spans="1:11" ht="10.5">
      <c r="A19" s="219">
        <v>3</v>
      </c>
      <c r="B19" s="225" t="s">
        <v>167</v>
      </c>
      <c r="C19" s="221" t="s">
        <v>168</v>
      </c>
      <c r="D19" s="212">
        <v>1937687</v>
      </c>
      <c r="E19" s="208">
        <f>FZV!E34+LF!E34+'FF'!E34+PřF!E34+PdF!E34+FTK!E35+CMTF!E34+PF!E34+RUP!E34+KUP!E34+VUP!E34+CVT!E34+PZ!E34+ASC!E34+VTP!E34+PS!E34+KI!E34</f>
        <v>0</v>
      </c>
      <c r="F19" s="69">
        <f>FZV!F34+LF!F34+'FF'!F34+PřF!F34+PdF!F34+FTK!F35+CMTF!F34+PF!F34+RUP!F34+KUP!F34+VUP!F34+CVT!F34+PZ!F34+ASC!F34+VTP!F34+PS!F34+KI!F34</f>
        <v>2541</v>
      </c>
      <c r="G19" s="69">
        <f>FZV!G34+LF!G34+'FF'!G34+PřF!G34+PdF!G34+FTK!G35+CMTF!G34+PF!G34+RUP!G34+KUP!G34+VUP!G34+CVT!G34+PZ!G34+ASC!G34+VTP!G34+PS!G34+KI!G34</f>
        <v>0</v>
      </c>
      <c r="H19" s="69">
        <v>0</v>
      </c>
      <c r="I19" s="73">
        <f>D19+H19</f>
        <v>1937687</v>
      </c>
      <c r="K19" s="44"/>
    </row>
    <row r="20" spans="1:11" ht="11.25" thickBot="1">
      <c r="A20" s="219">
        <v>4</v>
      </c>
      <c r="B20" s="225" t="s">
        <v>169</v>
      </c>
      <c r="C20" s="229" t="s">
        <v>96</v>
      </c>
      <c r="D20" s="212">
        <v>20809</v>
      </c>
      <c r="E20" s="208">
        <f>FZV!E38+LF!E38+'FF'!E38+PřF!E38+PdF!E38+FTK!E39+CMTF!E38+PF!E38+RUP!E38+KUP!E38+VUP!E38+CVT!E38+PZ!E38+ASC!E38+VTP!E38+PS!E38+KI!E38</f>
        <v>0</v>
      </c>
      <c r="F20" s="69">
        <f>FZV!F38+LF!F38+'FF'!F38+PřF!F38+PdF!F38+FTK!F39+CMTF!F38+PF!F38+RUP!F38+KUP!F38+VUP!F38+CVT!F38+PZ!F38+ASC!F38+VTP!F38+PS!F38+KI!F38</f>
        <v>550</v>
      </c>
      <c r="G20" s="69">
        <f>FZV!G38+LF!G38+'FF'!G38+PřF!G38+PdF!G38+FTK!G39+CMTF!G38+PF!G38+RUP!G38+KUP!G38+VUP!G38+CVT!G38+PZ!G38+ASC!G38+VTP!G38+PS!G38+KI!G38</f>
        <v>0</v>
      </c>
      <c r="H20" s="69">
        <f>FZV!H38+LF!H38+'FF'!H38+PřF!H38+PdF!H38+FTK!H39+CMTF!H38+PF!H38+RUP!H38+KUP!H38+VUP!H38+CVT!H38+PZ!H38+ASC!H38+VTP!H38+PS!H38+KI!H38</f>
        <v>0</v>
      </c>
      <c r="I20" s="73">
        <f>D20+H20</f>
        <v>20809</v>
      </c>
      <c r="K20" s="44"/>
    </row>
    <row r="21" spans="1:11" ht="11.25" thickBot="1">
      <c r="A21" s="85">
        <v>5</v>
      </c>
      <c r="B21" s="230" t="s">
        <v>62</v>
      </c>
      <c r="C21" s="202"/>
      <c r="D21" s="301">
        <f>D16-D9</f>
        <v>4357</v>
      </c>
      <c r="E21" s="209">
        <f>E16-E9</f>
        <v>-106995</v>
      </c>
      <c r="F21" s="89">
        <f>F16-F9</f>
        <v>135074</v>
      </c>
      <c r="G21" s="90">
        <f>G16-G9</f>
        <v>-29690</v>
      </c>
      <c r="H21" s="214">
        <f>H16-H9</f>
        <v>8610</v>
      </c>
      <c r="I21" s="214">
        <f>I16-I9</f>
        <v>12967</v>
      </c>
      <c r="J21" s="44"/>
      <c r="K21" s="44"/>
    </row>
    <row r="23" ht="10.5">
      <c r="H23" s="28"/>
    </row>
    <row r="24" spans="8:9" ht="10.5">
      <c r="H24" s="28"/>
      <c r="I24" s="196"/>
    </row>
    <row r="25" spans="8:9" ht="10.5">
      <c r="H25" s="28"/>
      <c r="I25" s="196"/>
    </row>
    <row r="26" spans="3:8" ht="10.5">
      <c r="C26" s="186"/>
      <c r="D26" s="186"/>
      <c r="E26" s="186"/>
      <c r="F26" s="186"/>
      <c r="G26" s="186"/>
      <c r="H26" s="186"/>
    </row>
    <row r="27" spans="3:8" ht="10.5">
      <c r="C27" s="186"/>
      <c r="D27" s="186"/>
      <c r="E27" s="186"/>
      <c r="F27" s="186"/>
      <c r="G27" s="186"/>
      <c r="H27" s="186"/>
    </row>
    <row r="28" spans="3:8" ht="10.5">
      <c r="C28" s="186"/>
      <c r="D28" s="186"/>
      <c r="E28" s="186"/>
      <c r="F28" s="186"/>
      <c r="G28" s="186"/>
      <c r="H28" s="186"/>
    </row>
    <row r="29" spans="3:8" ht="10.5">
      <c r="C29" s="186"/>
      <c r="D29" s="186"/>
      <c r="E29" s="186"/>
      <c r="F29" s="186"/>
      <c r="G29" s="186"/>
      <c r="H29" s="186"/>
    </row>
    <row r="30" spans="3:8" ht="10.5">
      <c r="C30" s="186"/>
      <c r="D30" s="186"/>
      <c r="E30" s="186"/>
      <c r="F30" s="186"/>
      <c r="G30" s="186"/>
      <c r="H30" s="186"/>
    </row>
  </sheetData>
  <sheetProtection/>
  <mergeCells count="2">
    <mergeCell ref="A6:A7"/>
    <mergeCell ref="E6:F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M10" sqref="M10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98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5801</v>
      </c>
      <c r="E9" s="207">
        <f>SUM(E10:E30)</f>
        <v>0</v>
      </c>
      <c r="F9" s="62">
        <f>SUM(F10:F30)</f>
        <v>5801</v>
      </c>
      <c r="G9" s="63">
        <v>0</v>
      </c>
      <c r="H9" s="64">
        <f>SUM(H10:H30)</f>
        <v>25</v>
      </c>
      <c r="I9" s="65">
        <f>SUM(I10:I30)</f>
        <v>5826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200</v>
      </c>
      <c r="E10" s="208">
        <v>0</v>
      </c>
      <c r="F10" s="70">
        <v>200</v>
      </c>
      <c r="G10" s="71">
        <v>0</v>
      </c>
      <c r="H10" s="72">
        <v>25</v>
      </c>
      <c r="I10" s="73">
        <f aca="true" t="shared" si="1" ref="I10:I45">E10+F10+G10+H10</f>
        <v>225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42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42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50</v>
      </c>
      <c r="E13" s="233">
        <v>0</v>
      </c>
      <c r="F13" s="43">
        <v>50</v>
      </c>
      <c r="G13" s="52">
        <v>0</v>
      </c>
      <c r="H13" s="42">
        <v>0</v>
      </c>
      <c r="I13" s="39">
        <f t="shared" si="1"/>
        <v>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120</v>
      </c>
      <c r="E14" s="233">
        <v>0</v>
      </c>
      <c r="F14" s="43">
        <v>120</v>
      </c>
      <c r="G14" s="52">
        <v>0</v>
      </c>
      <c r="H14" s="42">
        <v>0</v>
      </c>
      <c r="I14" s="39">
        <f t="shared" si="1"/>
        <v>120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15</v>
      </c>
      <c r="E15" s="233">
        <v>0</v>
      </c>
      <c r="F15" s="43">
        <v>15</v>
      </c>
      <c r="G15" s="52">
        <v>0</v>
      </c>
      <c r="H15" s="42">
        <v>0</v>
      </c>
      <c r="I15" s="39">
        <f t="shared" si="1"/>
        <v>15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20</v>
      </c>
      <c r="E16" s="233">
        <v>0</v>
      </c>
      <c r="F16" s="43">
        <v>20</v>
      </c>
      <c r="G16" s="52">
        <v>0</v>
      </c>
      <c r="H16" s="42">
        <v>0</v>
      </c>
      <c r="I16" s="39">
        <f t="shared" si="1"/>
        <v>20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3982</v>
      </c>
      <c r="E17" s="233">
        <v>0</v>
      </c>
      <c r="F17" s="43">
        <v>3982</v>
      </c>
      <c r="G17" s="42">
        <v>0</v>
      </c>
      <c r="H17" s="42">
        <v>0</v>
      </c>
      <c r="I17" s="39">
        <f t="shared" si="1"/>
        <v>3982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1354</v>
      </c>
      <c r="E18" s="233">
        <v>0</v>
      </c>
      <c r="F18" s="45">
        <v>1354</v>
      </c>
      <c r="G18" s="42">
        <v>0</v>
      </c>
      <c r="H18" s="42">
        <v>0</v>
      </c>
      <c r="I18" s="39">
        <f t="shared" si="1"/>
        <v>1354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3">
        <v>0</v>
      </c>
      <c r="F19" s="45">
        <v>0</v>
      </c>
      <c r="G19" s="42">
        <v>0</v>
      </c>
      <c r="H19" s="42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60</v>
      </c>
      <c r="E20" s="233">
        <v>0</v>
      </c>
      <c r="F20" s="45">
        <v>60</v>
      </c>
      <c r="G20" s="42">
        <v>0</v>
      </c>
      <c r="H20" s="42">
        <v>0</v>
      </c>
      <c r="I20" s="39">
        <f t="shared" si="1"/>
        <v>60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42">
        <v>0</v>
      </c>
      <c r="G21" s="42">
        <v>0</v>
      </c>
      <c r="H21" s="42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2">
        <v>0</v>
      </c>
      <c r="G22" s="42">
        <v>0</v>
      </c>
      <c r="H22" s="42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2">
        <v>0</v>
      </c>
      <c r="G23" s="42">
        <v>0</v>
      </c>
      <c r="H23" s="42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2">
        <v>0</v>
      </c>
      <c r="G24" s="42">
        <v>0</v>
      </c>
      <c r="H24" s="42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2">
        <v>0</v>
      </c>
      <c r="G25" s="42">
        <v>0</v>
      </c>
      <c r="H25" s="42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42">
        <v>0</v>
      </c>
      <c r="G26" s="42">
        <v>0</v>
      </c>
      <c r="H26" s="42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3">
        <v>0</v>
      </c>
      <c r="F27" s="42">
        <v>0</v>
      </c>
      <c r="G27" s="42">
        <v>0</v>
      </c>
      <c r="H27" s="42">
        <v>0</v>
      </c>
      <c r="I27" s="39">
        <f t="shared" si="1"/>
        <v>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2">
        <v>0</v>
      </c>
      <c r="G28" s="42">
        <v>0</v>
      </c>
      <c r="H28" s="42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2">
        <v>0</v>
      </c>
      <c r="G29" s="42">
        <v>0</v>
      </c>
      <c r="H29" s="42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3">
        <v>0</v>
      </c>
      <c r="F30" s="42">
        <v>0</v>
      </c>
      <c r="G30" s="42">
        <v>0</v>
      </c>
      <c r="H30" s="42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5801</v>
      </c>
      <c r="E31" s="207">
        <f>SUM(E32:E45)</f>
        <v>0</v>
      </c>
      <c r="F31" s="62">
        <f>SUM(F32:F45)</f>
        <v>5801</v>
      </c>
      <c r="G31" s="63">
        <f>SUM(G32:G45)</f>
        <v>0</v>
      </c>
      <c r="H31" s="64">
        <f>SUM(H32:H45)</f>
        <v>25</v>
      </c>
      <c r="I31" s="63">
        <f t="shared" si="1"/>
        <v>5826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33">
        <v>0</v>
      </c>
      <c r="F32" s="42">
        <v>0</v>
      </c>
      <c r="G32" s="42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0</v>
      </c>
      <c r="E33" s="233">
        <v>0</v>
      </c>
      <c r="F33" s="42">
        <v>0</v>
      </c>
      <c r="G33" s="42">
        <v>0</v>
      </c>
      <c r="H33" s="38">
        <v>25</v>
      </c>
      <c r="I33" s="39">
        <f t="shared" si="1"/>
        <v>25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2">
        <v>0</v>
      </c>
      <c r="G34" s="42">
        <v>0</v>
      </c>
      <c r="H34" s="42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2">
        <v>0</v>
      </c>
      <c r="G35" s="42">
        <v>0</v>
      </c>
      <c r="H35" s="42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2">
        <v>0</v>
      </c>
      <c r="G36" s="42">
        <v>0</v>
      </c>
      <c r="H36" s="42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42">
        <v>0</v>
      </c>
      <c r="G37" s="42">
        <v>0</v>
      </c>
      <c r="H37" s="42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42">
        <v>0</v>
      </c>
      <c r="G38" s="42">
        <v>0</v>
      </c>
      <c r="H38" s="42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2">
        <v>0</v>
      </c>
      <c r="G39" s="42">
        <v>0</v>
      </c>
      <c r="H39" s="42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4001</v>
      </c>
      <c r="E40" s="233">
        <v>0</v>
      </c>
      <c r="F40" s="42">
        <v>4001</v>
      </c>
      <c r="G40" s="42">
        <v>0</v>
      </c>
      <c r="H40" s="42">
        <v>0</v>
      </c>
      <c r="I40" s="39">
        <f t="shared" si="1"/>
        <v>4001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42">
        <v>0</v>
      </c>
      <c r="G41" s="42">
        <v>0</v>
      </c>
      <c r="H41" s="42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2">
        <v>0</v>
      </c>
      <c r="G42" s="42">
        <v>0</v>
      </c>
      <c r="H42" s="42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42">
        <v>0</v>
      </c>
      <c r="G43" s="52">
        <v>0</v>
      </c>
      <c r="H43" s="42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0</v>
      </c>
      <c r="E44" s="233">
        <v>0</v>
      </c>
      <c r="F44" s="42">
        <v>0</v>
      </c>
      <c r="G44" s="52">
        <v>0</v>
      </c>
      <c r="H44" s="42">
        <v>0</v>
      </c>
      <c r="I44" s="39">
        <f t="shared" si="1"/>
        <v>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1800</v>
      </c>
      <c r="E45" s="233">
        <v>0</v>
      </c>
      <c r="F45" s="77">
        <v>1800</v>
      </c>
      <c r="G45" s="84">
        <v>0</v>
      </c>
      <c r="H45" s="42">
        <v>0</v>
      </c>
      <c r="I45" s="80">
        <f t="shared" si="1"/>
        <v>1800</v>
      </c>
    </row>
    <row r="46" spans="1:9" ht="11.25" thickBot="1">
      <c r="A46" s="85">
        <f t="shared" si="2"/>
        <v>15</v>
      </c>
      <c r="B46" s="230" t="s">
        <v>62</v>
      </c>
      <c r="C46" s="87"/>
      <c r="D46" s="259">
        <f t="shared" si="0"/>
        <v>0</v>
      </c>
      <c r="E46" s="88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49" spans="3:4" ht="10.5">
      <c r="C49" s="195"/>
      <c r="D49" s="195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19" sqref="M19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131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130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6373</v>
      </c>
      <c r="E9" s="207">
        <f>SUM(E10:E30)</f>
        <v>6363</v>
      </c>
      <c r="F9" s="62">
        <f>SUM(F10:F30)</f>
        <v>10</v>
      </c>
      <c r="G9" s="63">
        <f>SUM(G10:G30)</f>
        <v>0</v>
      </c>
      <c r="H9" s="64">
        <f>SUM(H10:H30)</f>
        <v>0</v>
      </c>
      <c r="I9" s="65">
        <f>SUM(I10:I30)</f>
        <v>6373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262</v>
      </c>
      <c r="E10" s="208">
        <v>262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262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90</v>
      </c>
      <c r="E11" s="233">
        <v>90</v>
      </c>
      <c r="F11" s="43">
        <v>0</v>
      </c>
      <c r="G11" s="52">
        <v>0</v>
      </c>
      <c r="H11" s="38">
        <v>0</v>
      </c>
      <c r="I11" s="39">
        <f t="shared" si="1"/>
        <v>90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0</v>
      </c>
      <c r="E13" s="233">
        <v>0</v>
      </c>
      <c r="F13" s="43">
        <v>0</v>
      </c>
      <c r="G13" s="52">
        <v>0</v>
      </c>
      <c r="H13" s="38">
        <v>0</v>
      </c>
      <c r="I13" s="39">
        <f t="shared" si="1"/>
        <v>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50</v>
      </c>
      <c r="E14" s="233">
        <v>50</v>
      </c>
      <c r="F14" s="43">
        <v>0</v>
      </c>
      <c r="G14" s="52">
        <v>0</v>
      </c>
      <c r="H14" s="38">
        <v>0</v>
      </c>
      <c r="I14" s="39">
        <f t="shared" si="1"/>
        <v>50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10</v>
      </c>
      <c r="E15" s="233">
        <v>0</v>
      </c>
      <c r="F15" s="43">
        <v>10</v>
      </c>
      <c r="G15" s="52">
        <v>0</v>
      </c>
      <c r="H15" s="38">
        <v>0</v>
      </c>
      <c r="I15" s="39">
        <f t="shared" si="1"/>
        <v>10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489</v>
      </c>
      <c r="E16" s="233">
        <v>489</v>
      </c>
      <c r="F16" s="43">
        <v>0</v>
      </c>
      <c r="G16" s="52">
        <v>0</v>
      </c>
      <c r="H16" s="38">
        <v>0</v>
      </c>
      <c r="I16" s="39">
        <f t="shared" si="1"/>
        <v>489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3554</v>
      </c>
      <c r="E17" s="233">
        <v>3554</v>
      </c>
      <c r="F17" s="43">
        <v>0</v>
      </c>
      <c r="G17" s="52">
        <v>0</v>
      </c>
      <c r="H17" s="38">
        <v>0</v>
      </c>
      <c r="I17" s="39">
        <f t="shared" si="1"/>
        <v>3554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1209</v>
      </c>
      <c r="E18" s="234">
        <v>1209</v>
      </c>
      <c r="F18" s="43">
        <v>0</v>
      </c>
      <c r="G18" s="52">
        <v>0</v>
      </c>
      <c r="H18" s="38">
        <v>0</v>
      </c>
      <c r="I18" s="39">
        <f t="shared" si="1"/>
        <v>1209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15</v>
      </c>
      <c r="E19" s="234">
        <v>15</v>
      </c>
      <c r="F19" s="43">
        <v>0</v>
      </c>
      <c r="G19" s="52">
        <v>0</v>
      </c>
      <c r="H19" s="38">
        <v>0</v>
      </c>
      <c r="I19" s="39">
        <f t="shared" si="1"/>
        <v>15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53</v>
      </c>
      <c r="E20" s="234">
        <v>53</v>
      </c>
      <c r="F20" s="43">
        <v>0</v>
      </c>
      <c r="G20" s="52">
        <v>0</v>
      </c>
      <c r="H20" s="38">
        <v>0</v>
      </c>
      <c r="I20" s="39">
        <f t="shared" si="1"/>
        <v>53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3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615</v>
      </c>
      <c r="E26" s="236">
        <v>615</v>
      </c>
      <c r="F26" s="43"/>
      <c r="G26" s="52">
        <v>0</v>
      </c>
      <c r="H26" s="38">
        <v>0</v>
      </c>
      <c r="I26" s="39">
        <f t="shared" si="1"/>
        <v>615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21</v>
      </c>
      <c r="E27" s="234">
        <v>21</v>
      </c>
      <c r="F27" s="43">
        <v>0</v>
      </c>
      <c r="G27" s="52">
        <v>0</v>
      </c>
      <c r="H27" s="38">
        <v>0</v>
      </c>
      <c r="I27" s="39">
        <f t="shared" si="1"/>
        <v>21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5</v>
      </c>
      <c r="E29" s="233">
        <v>5</v>
      </c>
      <c r="F29" s="43">
        <v>0</v>
      </c>
      <c r="G29" s="52">
        <v>0</v>
      </c>
      <c r="H29" s="38">
        <v>0</v>
      </c>
      <c r="I29" s="39">
        <f t="shared" si="1"/>
        <v>5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43">
        <v>0</v>
      </c>
      <c r="G30" s="52">
        <v>0</v>
      </c>
      <c r="H30" s="38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6373</v>
      </c>
      <c r="E31" s="207">
        <f>SUM(E32:E45)</f>
        <v>5019</v>
      </c>
      <c r="F31" s="62">
        <f>SUM(F32:F45)</f>
        <v>1354</v>
      </c>
      <c r="G31" s="63">
        <f>SUM(G32:G45)</f>
        <v>0</v>
      </c>
      <c r="H31" s="64">
        <f>SUM(H32:H45)</f>
        <v>0</v>
      </c>
      <c r="I31" s="63">
        <f t="shared" si="1"/>
        <v>6373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43">
        <v>0</v>
      </c>
      <c r="G32" s="52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0</v>
      </c>
      <c r="E33" s="233">
        <v>0</v>
      </c>
      <c r="F33" s="43">
        <v>0</v>
      </c>
      <c r="G33" s="52">
        <v>0</v>
      </c>
      <c r="H33" s="38">
        <v>0</v>
      </c>
      <c r="I33" s="39">
        <f t="shared" si="1"/>
        <v>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43"/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4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1354</v>
      </c>
      <c r="E40" s="233">
        <v>0</v>
      </c>
      <c r="F40" s="43">
        <v>1354</v>
      </c>
      <c r="G40" s="52">
        <v>0</v>
      </c>
      <c r="H40" s="38">
        <v>0</v>
      </c>
      <c r="I40" s="39">
        <f t="shared" si="1"/>
        <v>1354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4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4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5019</v>
      </c>
      <c r="E44" s="237">
        <v>5019</v>
      </c>
      <c r="F44" s="43">
        <v>0</v>
      </c>
      <c r="G44" s="52">
        <v>0</v>
      </c>
      <c r="H44" s="38">
        <v>0</v>
      </c>
      <c r="I44" s="39">
        <f t="shared" si="1"/>
        <v>5019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43">
        <v>0</v>
      </c>
      <c r="G45" s="52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60">
        <f>E31-E9</f>
        <v>-1344</v>
      </c>
      <c r="F46" s="89">
        <f>F31-F9</f>
        <v>1344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1" sqref="M2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1:9" ht="12.75">
      <c r="A2" s="181"/>
      <c r="B2" s="29"/>
      <c r="C2" s="23" t="s">
        <v>140</v>
      </c>
      <c r="D2" s="23"/>
      <c r="E2" s="29"/>
      <c r="F2" s="92"/>
      <c r="G2" s="29"/>
      <c r="I2" s="29"/>
    </row>
    <row r="3" spans="1:18" ht="13.5" customHeight="1">
      <c r="A3" s="182"/>
      <c r="B3" s="29"/>
      <c r="C3" s="29"/>
      <c r="D3" s="29"/>
      <c r="E3" s="29"/>
      <c r="F3" s="25"/>
      <c r="G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182"/>
      <c r="B4" s="29"/>
      <c r="C4" s="25" t="s">
        <v>134</v>
      </c>
      <c r="D4" s="25"/>
      <c r="E4" s="29"/>
      <c r="F4" s="29"/>
      <c r="G4" s="29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182"/>
      <c r="B5" s="29"/>
      <c r="C5" s="29"/>
      <c r="D5" s="29"/>
      <c r="E5" s="29"/>
      <c r="F5" s="29"/>
      <c r="G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183" t="s">
        <v>93</v>
      </c>
      <c r="B9" s="61" t="s">
        <v>5</v>
      </c>
      <c r="C9" s="262"/>
      <c r="D9" s="210">
        <f>E9+F9+G9</f>
        <v>2540</v>
      </c>
      <c r="E9" s="207">
        <f>SUM(E10:E30)</f>
        <v>700</v>
      </c>
      <c r="F9" s="62">
        <f>SUM(F10:F30)</f>
        <v>1840</v>
      </c>
      <c r="G9" s="63">
        <f>SUM(G10:G30)</f>
        <v>0</v>
      </c>
      <c r="H9" s="64">
        <f>SUM(H10:H30)</f>
        <v>0</v>
      </c>
      <c r="I9" s="65">
        <f>SUM(I10:I30)</f>
        <v>2540</v>
      </c>
      <c r="L9" s="30"/>
      <c r="M9" s="30"/>
      <c r="N9" s="30"/>
      <c r="O9" s="30"/>
      <c r="P9" s="30"/>
      <c r="Q9" s="30"/>
      <c r="R9" s="30"/>
    </row>
    <row r="10" spans="1:18" ht="10.5">
      <c r="A10" s="264">
        <v>1</v>
      </c>
      <c r="B10" s="224" t="s">
        <v>6</v>
      </c>
      <c r="C10" s="200" t="s">
        <v>7</v>
      </c>
      <c r="D10" s="211">
        <f aca="true" t="shared" si="0" ref="D10:D46">E10+F10+G10</f>
        <v>623</v>
      </c>
      <c r="E10" s="208">
        <v>0</v>
      </c>
      <c r="F10" s="70">
        <v>623</v>
      </c>
      <c r="G10" s="71">
        <v>0</v>
      </c>
      <c r="H10" s="72">
        <v>0</v>
      </c>
      <c r="I10" s="73">
        <f aca="true" t="shared" si="1" ref="I10:I45">E10+F10+G10+H10</f>
        <v>623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65">
        <v>2</v>
      </c>
      <c r="B11" s="225" t="s">
        <v>8</v>
      </c>
      <c r="C11" s="221" t="s">
        <v>9</v>
      </c>
      <c r="D11" s="212">
        <f t="shared" si="0"/>
        <v>40</v>
      </c>
      <c r="E11" s="233">
        <v>40</v>
      </c>
      <c r="F11" s="43">
        <v>0</v>
      </c>
      <c r="G11" s="52">
        <v>0</v>
      </c>
      <c r="H11" s="38">
        <v>0</v>
      </c>
      <c r="I11" s="39">
        <f t="shared" si="1"/>
        <v>40</v>
      </c>
      <c r="L11" s="30"/>
      <c r="M11" s="30"/>
      <c r="N11" s="30"/>
      <c r="O11" s="30"/>
      <c r="P11" s="30"/>
      <c r="Q11" s="30"/>
      <c r="R11" s="30"/>
    </row>
    <row r="12" spans="1:18" ht="10.5">
      <c r="A12" s="265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65">
        <f t="shared" si="2"/>
        <v>4</v>
      </c>
      <c r="B13" s="225" t="s">
        <v>12</v>
      </c>
      <c r="C13" s="221" t="s">
        <v>13</v>
      </c>
      <c r="D13" s="212">
        <f t="shared" si="0"/>
        <v>10</v>
      </c>
      <c r="E13" s="233">
        <v>0</v>
      </c>
      <c r="F13" s="43">
        <v>10</v>
      </c>
      <c r="G13" s="52">
        <v>0</v>
      </c>
      <c r="H13" s="38">
        <v>0</v>
      </c>
      <c r="I13" s="39">
        <f t="shared" si="1"/>
        <v>10</v>
      </c>
      <c r="L13" s="30"/>
      <c r="M13" s="180"/>
      <c r="N13" s="30"/>
      <c r="O13" s="30"/>
      <c r="P13" s="30"/>
      <c r="Q13" s="30"/>
      <c r="R13" s="30"/>
    </row>
    <row r="14" spans="1:18" ht="10.5">
      <c r="A14" s="265">
        <f t="shared" si="2"/>
        <v>5</v>
      </c>
      <c r="B14" s="225" t="s">
        <v>14</v>
      </c>
      <c r="C14" s="221" t="s">
        <v>15</v>
      </c>
      <c r="D14" s="212">
        <f t="shared" si="0"/>
        <v>150</v>
      </c>
      <c r="E14" s="233">
        <v>0</v>
      </c>
      <c r="F14" s="43">
        <v>150</v>
      </c>
      <c r="G14" s="52">
        <v>0</v>
      </c>
      <c r="H14" s="38">
        <v>0</v>
      </c>
      <c r="I14" s="39">
        <f t="shared" si="1"/>
        <v>150</v>
      </c>
      <c r="L14" s="30"/>
      <c r="M14" s="30"/>
      <c r="N14" s="30"/>
      <c r="O14" s="30"/>
      <c r="P14" s="30"/>
      <c r="Q14" s="30"/>
      <c r="R14" s="30"/>
    </row>
    <row r="15" spans="1:18" ht="10.5">
      <c r="A15" s="265">
        <f t="shared" si="2"/>
        <v>6</v>
      </c>
      <c r="B15" s="225" t="s">
        <v>16</v>
      </c>
      <c r="C15" s="221" t="s">
        <v>17</v>
      </c>
      <c r="D15" s="212">
        <f t="shared" si="0"/>
        <v>92</v>
      </c>
      <c r="E15" s="233">
        <v>0</v>
      </c>
      <c r="F15" s="43">
        <v>92</v>
      </c>
      <c r="G15" s="52">
        <v>0</v>
      </c>
      <c r="H15" s="38">
        <v>0</v>
      </c>
      <c r="I15" s="39">
        <f t="shared" si="1"/>
        <v>92</v>
      </c>
      <c r="L15" s="30"/>
      <c r="M15" s="30"/>
      <c r="N15" s="30"/>
      <c r="O15" s="30"/>
      <c r="P15" s="30"/>
      <c r="Q15" s="30"/>
      <c r="R15" s="30"/>
    </row>
    <row r="16" spans="1:18" ht="10.5">
      <c r="A16" s="265">
        <f t="shared" si="2"/>
        <v>7</v>
      </c>
      <c r="B16" s="225" t="s">
        <v>18</v>
      </c>
      <c r="C16" s="221" t="s">
        <v>19</v>
      </c>
      <c r="D16" s="212">
        <f t="shared" si="0"/>
        <v>330</v>
      </c>
      <c r="E16" s="233">
        <v>0</v>
      </c>
      <c r="F16" s="43">
        <v>330</v>
      </c>
      <c r="G16" s="52">
        <v>0</v>
      </c>
      <c r="H16" s="38">
        <v>0</v>
      </c>
      <c r="I16" s="39">
        <f t="shared" si="1"/>
        <v>330</v>
      </c>
      <c r="L16" s="30"/>
      <c r="M16" s="30"/>
      <c r="N16" s="30"/>
      <c r="O16" s="30"/>
      <c r="P16" s="30"/>
      <c r="Q16" s="30"/>
      <c r="R16" s="30"/>
    </row>
    <row r="17" spans="1:18" ht="10.5">
      <c r="A17" s="265">
        <v>8</v>
      </c>
      <c r="B17" s="225" t="s">
        <v>20</v>
      </c>
      <c r="C17" s="221" t="s">
        <v>21</v>
      </c>
      <c r="D17" s="212">
        <f t="shared" si="0"/>
        <v>920</v>
      </c>
      <c r="E17" s="233">
        <v>420</v>
      </c>
      <c r="F17" s="43">
        <v>500</v>
      </c>
      <c r="G17" s="52">
        <v>0</v>
      </c>
      <c r="H17" s="38">
        <v>0</v>
      </c>
      <c r="I17" s="39">
        <f t="shared" si="1"/>
        <v>920</v>
      </c>
      <c r="L17" s="30"/>
      <c r="M17" s="30"/>
      <c r="N17" s="30"/>
      <c r="O17" s="30"/>
      <c r="P17" s="30"/>
      <c r="Q17" s="30"/>
      <c r="R17" s="30"/>
    </row>
    <row r="18" spans="1:18" ht="10.5">
      <c r="A18" s="265">
        <v>9</v>
      </c>
      <c r="B18" s="225" t="s">
        <v>22</v>
      </c>
      <c r="C18" s="221" t="s">
        <v>23</v>
      </c>
      <c r="D18" s="212">
        <f t="shared" si="0"/>
        <v>176</v>
      </c>
      <c r="E18" s="234">
        <v>96</v>
      </c>
      <c r="F18" s="45">
        <v>80</v>
      </c>
      <c r="G18" s="52">
        <v>0</v>
      </c>
      <c r="H18" s="38">
        <v>0</v>
      </c>
      <c r="I18" s="39">
        <f t="shared" si="1"/>
        <v>176</v>
      </c>
      <c r="L18" s="30"/>
      <c r="M18" s="30"/>
      <c r="N18" s="30"/>
      <c r="O18" s="30"/>
      <c r="P18" s="30"/>
      <c r="Q18" s="30"/>
      <c r="R18" s="30"/>
    </row>
    <row r="19" spans="1:18" ht="10.5">
      <c r="A19" s="265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65">
        <v>11</v>
      </c>
      <c r="B20" s="225" t="s">
        <v>24</v>
      </c>
      <c r="C20" s="221" t="s">
        <v>25</v>
      </c>
      <c r="D20" s="212">
        <f t="shared" si="0"/>
        <v>6</v>
      </c>
      <c r="E20" s="234">
        <v>5</v>
      </c>
      <c r="F20" s="45">
        <v>1</v>
      </c>
      <c r="G20" s="52">
        <v>0</v>
      </c>
      <c r="H20" s="38">
        <v>0</v>
      </c>
      <c r="I20" s="39">
        <f t="shared" si="1"/>
        <v>6</v>
      </c>
      <c r="L20" s="30"/>
      <c r="M20" s="30"/>
      <c r="N20" s="30"/>
      <c r="O20" s="30"/>
      <c r="P20" s="30"/>
      <c r="Q20" s="30"/>
      <c r="R20" s="30"/>
    </row>
    <row r="21" spans="1:18" ht="10.5">
      <c r="A21" s="265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65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65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65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65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65">
        <v>17</v>
      </c>
      <c r="B26" s="225" t="s">
        <v>33</v>
      </c>
      <c r="C26" s="221" t="s">
        <v>34</v>
      </c>
      <c r="D26" s="212">
        <f t="shared" si="0"/>
        <v>24</v>
      </c>
      <c r="E26" s="236">
        <v>20</v>
      </c>
      <c r="F26" s="43">
        <v>4</v>
      </c>
      <c r="G26" s="52">
        <v>0</v>
      </c>
      <c r="H26" s="38">
        <v>0</v>
      </c>
      <c r="I26" s="39">
        <f t="shared" si="1"/>
        <v>24</v>
      </c>
    </row>
    <row r="27" spans="1:9" ht="10.5">
      <c r="A27" s="265">
        <f t="shared" si="2"/>
        <v>18</v>
      </c>
      <c r="B27" s="225" t="s">
        <v>35</v>
      </c>
      <c r="C27" s="221" t="s">
        <v>36</v>
      </c>
      <c r="D27" s="212">
        <f t="shared" si="0"/>
        <v>11</v>
      </c>
      <c r="E27" s="234">
        <v>11</v>
      </c>
      <c r="F27" s="43">
        <v>0</v>
      </c>
      <c r="G27" s="52">
        <v>0</v>
      </c>
      <c r="H27" s="38">
        <v>0</v>
      </c>
      <c r="I27" s="39">
        <f t="shared" si="1"/>
        <v>11</v>
      </c>
    </row>
    <row r="28" spans="1:9" ht="10.5">
      <c r="A28" s="265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65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16">
        <v>21</v>
      </c>
      <c r="B30" s="227" t="s">
        <v>41</v>
      </c>
      <c r="C30" s="223" t="s">
        <v>42</v>
      </c>
      <c r="D30" s="213">
        <f t="shared" si="0"/>
        <v>158</v>
      </c>
      <c r="E30" s="235">
        <v>108</v>
      </c>
      <c r="F30" s="77">
        <v>50</v>
      </c>
      <c r="G30" s="78">
        <v>0</v>
      </c>
      <c r="H30" s="38">
        <v>0</v>
      </c>
      <c r="I30" s="80">
        <f t="shared" si="1"/>
        <v>158</v>
      </c>
    </row>
    <row r="31" spans="1:9" ht="11.25" thickBot="1">
      <c r="A31" s="184" t="s">
        <v>94</v>
      </c>
      <c r="B31" s="82" t="s">
        <v>43</v>
      </c>
      <c r="C31" s="263"/>
      <c r="D31" s="210">
        <f t="shared" si="0"/>
        <v>2540</v>
      </c>
      <c r="E31" s="207">
        <f>SUM(E32:E45)</f>
        <v>700</v>
      </c>
      <c r="F31" s="62">
        <f>SUM(F32:F45)</f>
        <v>1840</v>
      </c>
      <c r="G31" s="63">
        <f>G431</f>
        <v>0</v>
      </c>
      <c r="H31" s="64">
        <f>SUM(H32:H45)</f>
        <v>0</v>
      </c>
      <c r="I31" s="63">
        <f t="shared" si="1"/>
        <v>2540</v>
      </c>
    </row>
    <row r="32" spans="1:9" ht="10.5">
      <c r="A32" s="264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38">
        <v>0</v>
      </c>
      <c r="I32" s="73">
        <f t="shared" si="1"/>
        <v>0</v>
      </c>
    </row>
    <row r="33" spans="1:9" ht="10.5">
      <c r="A33" s="265">
        <f t="shared" si="2"/>
        <v>2</v>
      </c>
      <c r="B33" s="225" t="s">
        <v>46</v>
      </c>
      <c r="C33" s="221" t="s">
        <v>47</v>
      </c>
      <c r="D33" s="212">
        <f t="shared" si="0"/>
        <v>600</v>
      </c>
      <c r="E33" s="233">
        <v>0</v>
      </c>
      <c r="F33" s="43">
        <v>600</v>
      </c>
      <c r="G33" s="52">
        <v>0</v>
      </c>
      <c r="H33" s="38">
        <v>0</v>
      </c>
      <c r="I33" s="39">
        <f t="shared" si="1"/>
        <v>600</v>
      </c>
    </row>
    <row r="34" spans="1:9" ht="10.5">
      <c r="A34" s="265">
        <v>3</v>
      </c>
      <c r="B34" s="225" t="s">
        <v>48</v>
      </c>
      <c r="C34" s="221" t="s">
        <v>49</v>
      </c>
      <c r="D34" s="212">
        <f t="shared" si="0"/>
        <v>20</v>
      </c>
      <c r="E34" s="233">
        <v>0</v>
      </c>
      <c r="F34" s="43">
        <v>20</v>
      </c>
      <c r="G34" s="52">
        <v>0</v>
      </c>
      <c r="H34" s="38">
        <v>0</v>
      </c>
      <c r="I34" s="39">
        <f t="shared" si="1"/>
        <v>20</v>
      </c>
    </row>
    <row r="35" spans="1:9" ht="10.5">
      <c r="A35" s="265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65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65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65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65">
        <v>8</v>
      </c>
      <c r="B39" s="225" t="s">
        <v>52</v>
      </c>
      <c r="C39" s="221" t="s">
        <v>32</v>
      </c>
      <c r="D39" s="212">
        <f t="shared" si="0"/>
        <v>20</v>
      </c>
      <c r="E39" s="233">
        <v>0</v>
      </c>
      <c r="F39" s="93">
        <v>20</v>
      </c>
      <c r="G39" s="52">
        <v>0</v>
      </c>
      <c r="H39" s="38">
        <v>0</v>
      </c>
      <c r="I39" s="39">
        <f t="shared" si="1"/>
        <v>20</v>
      </c>
    </row>
    <row r="40" spans="1:9" ht="10.5">
      <c r="A40" s="265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65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65">
        <v>11</v>
      </c>
      <c r="B42" s="225" t="s">
        <v>56</v>
      </c>
      <c r="C42" s="221" t="s">
        <v>57</v>
      </c>
      <c r="D42" s="212">
        <f t="shared" si="0"/>
        <v>1200</v>
      </c>
      <c r="E42" s="233">
        <v>0</v>
      </c>
      <c r="F42" s="93">
        <v>1200</v>
      </c>
      <c r="G42" s="52">
        <v>0</v>
      </c>
      <c r="H42" s="38">
        <v>0</v>
      </c>
      <c r="I42" s="39">
        <f t="shared" si="1"/>
        <v>1200</v>
      </c>
    </row>
    <row r="43" spans="1:9" ht="10.5">
      <c r="A43" s="265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65">
        <f t="shared" si="2"/>
        <v>13</v>
      </c>
      <c r="B44" s="225" t="s">
        <v>60</v>
      </c>
      <c r="C44" s="221" t="s">
        <v>61</v>
      </c>
      <c r="D44" s="212">
        <f t="shared" si="0"/>
        <v>700</v>
      </c>
      <c r="E44" s="237">
        <v>700</v>
      </c>
      <c r="F44" s="48">
        <v>0</v>
      </c>
      <c r="G44" s="52">
        <v>0</v>
      </c>
      <c r="H44" s="38">
        <v>0</v>
      </c>
      <c r="I44" s="39">
        <f t="shared" si="1"/>
        <v>700</v>
      </c>
    </row>
    <row r="45" spans="1:9" ht="11.25" thickBot="1">
      <c r="A45" s="216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77">
        <v>0</v>
      </c>
      <c r="G45" s="78">
        <v>0</v>
      </c>
      <c r="H45" s="38">
        <v>0</v>
      </c>
      <c r="I45" s="80">
        <f t="shared" si="1"/>
        <v>0</v>
      </c>
    </row>
    <row r="46" spans="1:9" ht="11.25" thickBot="1">
      <c r="A46" s="185">
        <f t="shared" si="2"/>
        <v>15</v>
      </c>
      <c r="B46" s="230" t="s">
        <v>62</v>
      </c>
      <c r="C46" s="261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11811023622047245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S20" sqref="S20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1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124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125</v>
      </c>
      <c r="F7" s="33" t="s">
        <v>126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128049</v>
      </c>
      <c r="E9" s="207">
        <f>SUM(E10:E30)</f>
        <v>26576</v>
      </c>
      <c r="F9" s="62">
        <f>SUM(F10:F30)</f>
        <v>101473</v>
      </c>
      <c r="G9" s="63">
        <f>SUM(G10:G30)</f>
        <v>0</v>
      </c>
      <c r="H9" s="64">
        <f>SUM(H10:H30)</f>
        <v>9669</v>
      </c>
      <c r="I9" s="65">
        <f>SUM(I10:I30)</f>
        <v>137718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20509</v>
      </c>
      <c r="E10" s="208">
        <v>11202</v>
      </c>
      <c r="F10" s="70">
        <v>9307</v>
      </c>
      <c r="G10" s="71">
        <v>0</v>
      </c>
      <c r="H10" s="72">
        <v>2190</v>
      </c>
      <c r="I10" s="73">
        <f aca="true" t="shared" si="1" ref="I10:I45">E10+F10+G10+H10</f>
        <v>22699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23496</v>
      </c>
      <c r="E11" s="233">
        <v>1943</v>
      </c>
      <c r="F11" s="43">
        <v>21553</v>
      </c>
      <c r="G11" s="52">
        <v>0</v>
      </c>
      <c r="H11" s="38">
        <v>923</v>
      </c>
      <c r="I11" s="39">
        <f t="shared" si="1"/>
        <v>24419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3560</v>
      </c>
      <c r="I12" s="39">
        <f t="shared" si="1"/>
        <v>3560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6195</v>
      </c>
      <c r="E13" s="233">
        <v>658</v>
      </c>
      <c r="F13" s="43">
        <v>5537</v>
      </c>
      <c r="G13" s="52">
        <v>0</v>
      </c>
      <c r="H13" s="38">
        <v>209</v>
      </c>
      <c r="I13" s="39">
        <f t="shared" si="1"/>
        <v>6404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7</v>
      </c>
      <c r="E14" s="233">
        <v>4</v>
      </c>
      <c r="F14" s="43">
        <v>3</v>
      </c>
      <c r="G14" s="52">
        <v>0</v>
      </c>
      <c r="H14" s="38">
        <v>1</v>
      </c>
      <c r="I14" s="39">
        <f t="shared" si="1"/>
        <v>8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127</v>
      </c>
      <c r="I15" s="39">
        <f t="shared" si="1"/>
        <v>127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3624</v>
      </c>
      <c r="E16" s="233">
        <v>577</v>
      </c>
      <c r="F16" s="43">
        <v>3047</v>
      </c>
      <c r="G16" s="52">
        <v>0</v>
      </c>
      <c r="H16" s="38">
        <v>277</v>
      </c>
      <c r="I16" s="39">
        <f t="shared" si="1"/>
        <v>3901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38286</v>
      </c>
      <c r="E17" s="233">
        <v>6923</v>
      </c>
      <c r="F17" s="43">
        <v>31363</v>
      </c>
      <c r="G17" s="52">
        <v>0</v>
      </c>
      <c r="H17" s="38">
        <v>1670</v>
      </c>
      <c r="I17" s="39">
        <f t="shared" si="1"/>
        <v>39956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12965</v>
      </c>
      <c r="E18" s="234">
        <v>2353</v>
      </c>
      <c r="F18" s="45">
        <v>10612</v>
      </c>
      <c r="G18" s="52">
        <v>0</v>
      </c>
      <c r="H18" s="38">
        <v>557</v>
      </c>
      <c r="I18" s="39">
        <f t="shared" si="1"/>
        <v>13522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159</v>
      </c>
      <c r="E19" s="234">
        <v>29</v>
      </c>
      <c r="F19" s="45">
        <v>130</v>
      </c>
      <c r="G19" s="52">
        <v>0</v>
      </c>
      <c r="H19" s="38">
        <v>6</v>
      </c>
      <c r="I19" s="39">
        <f t="shared" si="1"/>
        <v>165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1884</v>
      </c>
      <c r="E20" s="234">
        <v>156</v>
      </c>
      <c r="F20" s="45">
        <v>1728</v>
      </c>
      <c r="G20" s="52">
        <v>0</v>
      </c>
      <c r="H20" s="38">
        <v>45</v>
      </c>
      <c r="I20" s="39">
        <f t="shared" si="1"/>
        <v>1929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126</v>
      </c>
      <c r="E21" s="234">
        <v>46</v>
      </c>
      <c r="F21" s="45">
        <v>80</v>
      </c>
      <c r="G21" s="52">
        <v>0</v>
      </c>
      <c r="H21" s="38">
        <v>6</v>
      </c>
      <c r="I21" s="39">
        <f t="shared" si="1"/>
        <v>132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22</v>
      </c>
      <c r="E22" s="233">
        <v>10</v>
      </c>
      <c r="F22" s="43">
        <v>12</v>
      </c>
      <c r="G22" s="52">
        <v>0</v>
      </c>
      <c r="H22" s="38">
        <v>3</v>
      </c>
      <c r="I22" s="39">
        <f t="shared" si="1"/>
        <v>25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5</v>
      </c>
      <c r="E24" s="233">
        <v>1</v>
      </c>
      <c r="F24" s="43">
        <v>4</v>
      </c>
      <c r="G24" s="52">
        <v>0</v>
      </c>
      <c r="H24" s="38">
        <v>0</v>
      </c>
      <c r="I24" s="39">
        <f t="shared" si="1"/>
        <v>5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1622</v>
      </c>
      <c r="E26" s="236">
        <v>176</v>
      </c>
      <c r="F26" s="43">
        <v>1446</v>
      </c>
      <c r="G26" s="52">
        <v>0</v>
      </c>
      <c r="H26" s="38">
        <v>27</v>
      </c>
      <c r="I26" s="39">
        <f t="shared" si="1"/>
        <v>1649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16916</v>
      </c>
      <c r="E27" s="234">
        <v>2491</v>
      </c>
      <c r="F27" s="43">
        <v>14425</v>
      </c>
      <c r="G27" s="52">
        <v>0</v>
      </c>
      <c r="H27" s="38">
        <v>68</v>
      </c>
      <c r="I27" s="39">
        <f t="shared" si="1"/>
        <v>16984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1</v>
      </c>
      <c r="E29" s="233">
        <v>0</v>
      </c>
      <c r="F29" s="43">
        <v>1</v>
      </c>
      <c r="G29" s="52">
        <v>0</v>
      </c>
      <c r="H29" s="38">
        <v>0</v>
      </c>
      <c r="I29" s="39">
        <f t="shared" si="1"/>
        <v>1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2232</v>
      </c>
      <c r="E30" s="235">
        <v>7</v>
      </c>
      <c r="F30" s="77">
        <v>2225</v>
      </c>
      <c r="G30" s="52">
        <v>0</v>
      </c>
      <c r="H30" s="79">
        <v>0</v>
      </c>
      <c r="I30" s="80">
        <f t="shared" si="1"/>
        <v>2232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134758</v>
      </c>
      <c r="E31" s="207">
        <f>SUM(E32:E45)</f>
        <v>24113</v>
      </c>
      <c r="F31" s="62">
        <f>SUM(F32:F45)</f>
        <v>110645</v>
      </c>
      <c r="G31" s="63">
        <f>SUM(G32:G45)</f>
        <v>0</v>
      </c>
      <c r="H31" s="64">
        <f>SUM(H32:H45)</f>
        <v>15332</v>
      </c>
      <c r="I31" s="63">
        <f t="shared" si="1"/>
        <v>150090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793</v>
      </c>
      <c r="E32" s="208">
        <v>732</v>
      </c>
      <c r="F32" s="70">
        <v>61</v>
      </c>
      <c r="G32" s="71">
        <v>0</v>
      </c>
      <c r="H32" s="72">
        <v>328</v>
      </c>
      <c r="I32" s="73">
        <f t="shared" si="1"/>
        <v>1121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105896</v>
      </c>
      <c r="E33" s="233">
        <v>14287</v>
      </c>
      <c r="F33" s="43">
        <v>91609</v>
      </c>
      <c r="G33" s="52">
        <v>0</v>
      </c>
      <c r="H33" s="38">
        <v>10019</v>
      </c>
      <c r="I33" s="39">
        <f t="shared" si="1"/>
        <v>115915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4939</v>
      </c>
      <c r="I34" s="39">
        <f t="shared" si="1"/>
        <v>4939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122</v>
      </c>
      <c r="E39" s="233">
        <v>0</v>
      </c>
      <c r="F39" s="93">
        <v>122</v>
      </c>
      <c r="G39" s="52">
        <v>0</v>
      </c>
      <c r="H39" s="38">
        <v>0</v>
      </c>
      <c r="I39" s="39">
        <f t="shared" si="1"/>
        <v>122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1916</v>
      </c>
      <c r="E40" s="233">
        <v>45</v>
      </c>
      <c r="F40" s="93">
        <v>1871</v>
      </c>
      <c r="G40" s="52">
        <v>0</v>
      </c>
      <c r="H40" s="38">
        <v>24</v>
      </c>
      <c r="I40" s="39">
        <f t="shared" si="1"/>
        <v>1940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9881</v>
      </c>
      <c r="E41" s="233">
        <v>648</v>
      </c>
      <c r="F41" s="93">
        <v>9233</v>
      </c>
      <c r="G41" s="52">
        <v>0</v>
      </c>
      <c r="H41" s="38">
        <v>22</v>
      </c>
      <c r="I41" s="39">
        <f t="shared" si="1"/>
        <v>9903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8388</v>
      </c>
      <c r="E43" s="233">
        <v>8388</v>
      </c>
      <c r="F43" s="93">
        <v>0</v>
      </c>
      <c r="G43" s="52">
        <v>0</v>
      </c>
      <c r="H43" s="38">
        <v>0</v>
      </c>
      <c r="I43" s="39">
        <f t="shared" si="1"/>
        <v>8388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13</v>
      </c>
      <c r="E44" s="237">
        <v>13</v>
      </c>
      <c r="F44" s="48">
        <v>0</v>
      </c>
      <c r="G44" s="52">
        <v>0</v>
      </c>
      <c r="H44" s="38">
        <v>0</v>
      </c>
      <c r="I44" s="39">
        <f t="shared" si="1"/>
        <v>13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7749</v>
      </c>
      <c r="E45" s="235">
        <v>0</v>
      </c>
      <c r="F45" s="77">
        <v>7749</v>
      </c>
      <c r="G45" s="52">
        <v>0</v>
      </c>
      <c r="H45" s="79">
        <v>0</v>
      </c>
      <c r="I45" s="80">
        <f t="shared" si="1"/>
        <v>7749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6709</v>
      </c>
      <c r="E46" s="209">
        <f>E31-E9</f>
        <v>-2463</v>
      </c>
      <c r="F46" s="89">
        <f>F31-F9</f>
        <v>9172</v>
      </c>
      <c r="G46" s="90">
        <f>G31-G9</f>
        <v>0</v>
      </c>
      <c r="H46" s="91">
        <f>H31-H9</f>
        <v>5663</v>
      </c>
      <c r="I46" s="90">
        <f>I31-I9</f>
        <v>12372</v>
      </c>
      <c r="K46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PageLayoutView="0" workbookViewId="0" topLeftCell="A1">
      <pane xSplit="2" ySplit="7" topLeftCell="F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3" max="23" width="11.8515625" style="0" customWidth="1"/>
    <col min="24" max="24" width="14.421875" style="0" customWidth="1"/>
    <col min="25" max="25" width="11.421875" style="0" bestFit="1" customWidth="1"/>
    <col min="26" max="26" width="11.140625" style="0" bestFit="1" customWidth="1"/>
  </cols>
  <sheetData>
    <row r="1" spans="1:17" ht="15.75">
      <c r="A1" s="3" t="s">
        <v>144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282" t="s">
        <v>91</v>
      </c>
      <c r="B6" s="284" t="s">
        <v>2</v>
      </c>
      <c r="C6" s="286" t="s">
        <v>3</v>
      </c>
      <c r="D6" s="273" t="s">
        <v>88</v>
      </c>
      <c r="E6" s="274"/>
      <c r="F6" s="274"/>
      <c r="G6" s="274"/>
      <c r="H6" s="274"/>
      <c r="I6" s="274"/>
      <c r="J6" s="274"/>
      <c r="K6" s="275"/>
      <c r="L6" s="8" t="s">
        <v>1</v>
      </c>
      <c r="M6" s="288" t="s">
        <v>89</v>
      </c>
      <c r="N6" s="273"/>
      <c r="O6" s="274"/>
      <c r="P6" s="274"/>
      <c r="Q6" s="274"/>
      <c r="R6" s="274"/>
      <c r="S6" s="274"/>
      <c r="T6" s="274"/>
      <c r="U6" s="289"/>
      <c r="V6" s="8" t="s">
        <v>1</v>
      </c>
      <c r="W6" s="278" t="s">
        <v>137</v>
      </c>
      <c r="X6" s="279"/>
      <c r="Y6" s="10" t="s">
        <v>69</v>
      </c>
      <c r="Z6" s="191" t="s">
        <v>69</v>
      </c>
    </row>
    <row r="7" spans="1:26" ht="13.5" customHeight="1" thickBot="1">
      <c r="A7" s="283"/>
      <c r="B7" s="285"/>
      <c r="C7" s="287"/>
      <c r="D7" s="276"/>
      <c r="E7" s="276"/>
      <c r="F7" s="276"/>
      <c r="G7" s="276"/>
      <c r="H7" s="276"/>
      <c r="I7" s="276"/>
      <c r="J7" s="276"/>
      <c r="K7" s="277"/>
      <c r="L7" s="11" t="s">
        <v>70</v>
      </c>
      <c r="M7" s="290"/>
      <c r="N7" s="276"/>
      <c r="O7" s="276"/>
      <c r="P7" s="276"/>
      <c r="Q7" s="276"/>
      <c r="R7" s="276"/>
      <c r="S7" s="276"/>
      <c r="T7" s="276"/>
      <c r="U7" s="291"/>
      <c r="V7" s="11" t="s">
        <v>71</v>
      </c>
      <c r="W7" s="280"/>
      <c r="X7" s="281"/>
      <c r="Y7" s="11" t="s">
        <v>71</v>
      </c>
      <c r="Z7" s="11" t="s">
        <v>90</v>
      </c>
    </row>
    <row r="8" spans="1:26" ht="26.25" thickBot="1">
      <c r="A8" s="55"/>
      <c r="B8" s="155"/>
      <c r="C8" s="156"/>
      <c r="D8" s="101" t="s">
        <v>72</v>
      </c>
      <c r="E8" s="102" t="s">
        <v>73</v>
      </c>
      <c r="F8" s="102" t="s">
        <v>74</v>
      </c>
      <c r="G8" s="103" t="s">
        <v>75</v>
      </c>
      <c r="H8" s="102" t="s">
        <v>76</v>
      </c>
      <c r="I8" s="102" t="s">
        <v>77</v>
      </c>
      <c r="J8" s="102" t="s">
        <v>78</v>
      </c>
      <c r="K8" s="102" t="s">
        <v>79</v>
      </c>
      <c r="L8" s="100"/>
      <c r="M8" s="101" t="s">
        <v>80</v>
      </c>
      <c r="N8" s="115" t="s">
        <v>67</v>
      </c>
      <c r="O8" s="102" t="s">
        <v>81</v>
      </c>
      <c r="P8" s="102" t="s">
        <v>82</v>
      </c>
      <c r="Q8" s="102" t="s">
        <v>83</v>
      </c>
      <c r="R8" s="102" t="s">
        <v>84</v>
      </c>
      <c r="S8" s="102" t="s">
        <v>85</v>
      </c>
      <c r="T8" s="102" t="s">
        <v>86</v>
      </c>
      <c r="U8" s="102" t="s">
        <v>138</v>
      </c>
      <c r="V8" s="116"/>
      <c r="W8" s="189" t="s">
        <v>136</v>
      </c>
      <c r="X8" s="188" t="s">
        <v>135</v>
      </c>
      <c r="Y8" s="118"/>
      <c r="Z8" s="118"/>
    </row>
    <row r="9" spans="1:26" s="2" customFormat="1" ht="13.5" thickBot="1">
      <c r="A9" s="60" t="s">
        <v>93</v>
      </c>
      <c r="B9" s="97" t="s">
        <v>5</v>
      </c>
      <c r="C9" s="98"/>
      <c r="D9" s="99">
        <f aca="true" t="shared" si="0" ref="D9:K9">SUM(D10:D30)</f>
        <v>564</v>
      </c>
      <c r="E9" s="99">
        <f t="shared" si="0"/>
        <v>55338</v>
      </c>
      <c r="F9" s="99">
        <f t="shared" si="0"/>
        <v>47117</v>
      </c>
      <c r="G9" s="99">
        <f t="shared" si="0"/>
        <v>166389</v>
      </c>
      <c r="H9" s="99">
        <f t="shared" si="0"/>
        <v>9146</v>
      </c>
      <c r="I9" s="99">
        <f t="shared" si="0"/>
        <v>10083</v>
      </c>
      <c r="J9" s="99">
        <f t="shared" si="0"/>
        <v>19658</v>
      </c>
      <c r="K9" s="99">
        <f t="shared" si="0"/>
        <v>9678</v>
      </c>
      <c r="L9" s="99">
        <f>SUM(D9:K9)</f>
        <v>317973</v>
      </c>
      <c r="M9" s="99">
        <f aca="true" t="shared" si="1" ref="M9:U9">SUM(M10:M30)</f>
        <v>23832</v>
      </c>
      <c r="N9" s="99">
        <f t="shared" si="1"/>
        <v>10000</v>
      </c>
      <c r="O9" s="99">
        <f t="shared" si="1"/>
        <v>0</v>
      </c>
      <c r="P9" s="99">
        <f t="shared" si="1"/>
        <v>10000</v>
      </c>
      <c r="Q9" s="99">
        <f t="shared" si="1"/>
        <v>0</v>
      </c>
      <c r="R9" s="99">
        <f t="shared" si="1"/>
        <v>0</v>
      </c>
      <c r="S9" s="99">
        <f t="shared" si="1"/>
        <v>0</v>
      </c>
      <c r="T9" s="99">
        <f t="shared" si="1"/>
        <v>0</v>
      </c>
      <c r="U9" s="99">
        <f t="shared" si="1"/>
        <v>0</v>
      </c>
      <c r="V9" s="99">
        <f>SUM(M9:U9)</f>
        <v>43832</v>
      </c>
      <c r="W9" s="99">
        <f>SUM(W10:W30)</f>
        <v>0</v>
      </c>
      <c r="X9" s="99">
        <f>SUM(X10:X30)</f>
        <v>0</v>
      </c>
      <c r="Y9" s="99">
        <f>SUM(Y10:Y30)</f>
        <v>43832</v>
      </c>
      <c r="Z9" s="99">
        <f>SUM(Y9+L9)</f>
        <v>361805</v>
      </c>
    </row>
    <row r="10" spans="1:27" ht="12.75">
      <c r="A10" s="66">
        <v>1</v>
      </c>
      <c r="B10" s="67" t="s">
        <v>6</v>
      </c>
      <c r="C10" s="68" t="s">
        <v>7</v>
      </c>
      <c r="D10" s="14">
        <f>FZV!G10</f>
        <v>0</v>
      </c>
      <c r="E10" s="14">
        <f>LF!G10</f>
        <v>2000</v>
      </c>
      <c r="F10" s="14">
        <f>'FF'!G10</f>
        <v>550</v>
      </c>
      <c r="G10" s="54">
        <f>PřF!G10</f>
        <v>9000</v>
      </c>
      <c r="H10" s="14">
        <f>PdF!G10</f>
        <v>769</v>
      </c>
      <c r="I10" s="15">
        <f>FTK!G11</f>
        <v>680</v>
      </c>
      <c r="J10" s="54">
        <f>CMTF!G10</f>
        <v>1000</v>
      </c>
      <c r="K10" s="54">
        <f>PF!G10</f>
        <v>0</v>
      </c>
      <c r="L10" s="95">
        <f aca="true" t="shared" si="2" ref="L10:L30">SUM(D10:K10)</f>
        <v>13999</v>
      </c>
      <c r="M10" s="108">
        <f>RUP!G10</f>
        <v>53</v>
      </c>
      <c r="N10" s="108">
        <f>KUP!G10</f>
        <v>0</v>
      </c>
      <c r="O10" s="109">
        <f>VUP!G10</f>
        <v>0</v>
      </c>
      <c r="P10" s="109">
        <f>CVT!G10</f>
        <v>0</v>
      </c>
      <c r="Q10" s="109">
        <f>PZ!G10</f>
        <v>0</v>
      </c>
      <c r="R10" s="109">
        <f>ASC!G10</f>
        <v>0</v>
      </c>
      <c r="S10" s="109">
        <f>VTP!G10</f>
        <v>0</v>
      </c>
      <c r="T10" s="119">
        <f>PS!G10</f>
        <v>0</v>
      </c>
      <c r="U10" s="119">
        <f>KI!G10</f>
        <v>0</v>
      </c>
      <c r="V10" s="192">
        <f>SUM(M10:U10)</f>
        <v>53</v>
      </c>
      <c r="W10" s="20">
        <v>0</v>
      </c>
      <c r="X10" s="20">
        <v>0</v>
      </c>
      <c r="Y10" s="128">
        <f>SUM(V10:X10)</f>
        <v>53</v>
      </c>
      <c r="Z10" s="128">
        <f>SUM(L10+Y10)</f>
        <v>14052</v>
      </c>
      <c r="AA10" s="12"/>
    </row>
    <row r="11" spans="1:26" ht="12.75">
      <c r="A11" s="37">
        <v>2</v>
      </c>
      <c r="B11" s="40" t="s">
        <v>8</v>
      </c>
      <c r="C11" s="41" t="s">
        <v>9</v>
      </c>
      <c r="D11" s="14">
        <f>FZV!G11</f>
        <v>0</v>
      </c>
      <c r="E11" s="14">
        <f>LF!G11</f>
        <v>3258</v>
      </c>
      <c r="F11" s="14">
        <f>'FF'!G11</f>
        <v>0</v>
      </c>
      <c r="G11" s="54">
        <f>PřF!G11</f>
        <v>6200</v>
      </c>
      <c r="H11" s="14">
        <f>PdF!G11</f>
        <v>0</v>
      </c>
      <c r="I11" s="15">
        <f>FTK!G12</f>
        <v>0</v>
      </c>
      <c r="J11" s="54">
        <f>CMTF!G11</f>
        <v>230</v>
      </c>
      <c r="K11" s="54">
        <f>PF!G11</f>
        <v>0</v>
      </c>
      <c r="L11" s="95">
        <f t="shared" si="2"/>
        <v>9688</v>
      </c>
      <c r="M11" s="105">
        <f>RUP!G11</f>
        <v>0</v>
      </c>
      <c r="N11" s="105">
        <f>KUP!G11</f>
        <v>0</v>
      </c>
      <c r="O11" s="110">
        <f>VUP!G11</f>
        <v>0</v>
      </c>
      <c r="P11" s="110">
        <f>CVT!G11</f>
        <v>0</v>
      </c>
      <c r="Q11" s="110">
        <f>PZ!G11</f>
        <v>0</v>
      </c>
      <c r="R11" s="110">
        <f>PZ!G11</f>
        <v>0</v>
      </c>
      <c r="S11" s="110">
        <f>VTP!G11</f>
        <v>0</v>
      </c>
      <c r="T11" s="107">
        <f>PS!G11</f>
        <v>0</v>
      </c>
      <c r="U11" s="107">
        <f>KI!G11</f>
        <v>0</v>
      </c>
      <c r="V11" s="123">
        <f aca="true" t="shared" si="3" ref="V11:V30">SUM(M11:T11)</f>
        <v>0</v>
      </c>
      <c r="W11" s="21">
        <v>0</v>
      </c>
      <c r="X11" s="21">
        <v>0</v>
      </c>
      <c r="Y11" s="129">
        <f>SUM(V11:X11)</f>
        <v>0</v>
      </c>
      <c r="Z11" s="129">
        <f>SUM(L11+Y11)</f>
        <v>9688</v>
      </c>
    </row>
    <row r="12" spans="1:26" ht="12.75">
      <c r="A12" s="37">
        <f aca="true" t="shared" si="4" ref="A12:A46">A11+1</f>
        <v>3</v>
      </c>
      <c r="B12" s="40" t="s">
        <v>10</v>
      </c>
      <c r="C12" s="41" t="s">
        <v>11</v>
      </c>
      <c r="D12" s="14">
        <f>FZV!G12</f>
        <v>0</v>
      </c>
      <c r="E12" s="14">
        <f>LF!G12</f>
        <v>0</v>
      </c>
      <c r="F12" s="14">
        <f>'FF'!G12</f>
        <v>0</v>
      </c>
      <c r="G12" s="54">
        <f>PřF!G12</f>
        <v>0</v>
      </c>
      <c r="H12" s="14">
        <f>PdF!G12</f>
        <v>0</v>
      </c>
      <c r="I12" s="15">
        <f>FTK!G13</f>
        <v>0</v>
      </c>
      <c r="J12" s="54">
        <f>CMTF!G12</f>
        <v>0</v>
      </c>
      <c r="K12" s="54">
        <f>PF!G12</f>
        <v>0</v>
      </c>
      <c r="L12" s="95">
        <f t="shared" si="2"/>
        <v>0</v>
      </c>
      <c r="M12" s="105">
        <f>RUP!G12</f>
        <v>0</v>
      </c>
      <c r="N12" s="105">
        <f>KUP!G12</f>
        <v>0</v>
      </c>
      <c r="O12" s="110">
        <f>VUP!G12</f>
        <v>0</v>
      </c>
      <c r="P12" s="110">
        <f>CVT!G12</f>
        <v>0</v>
      </c>
      <c r="Q12" s="110">
        <f>PZ!G12</f>
        <v>0</v>
      </c>
      <c r="R12" s="110">
        <f>PZ!G12</f>
        <v>0</v>
      </c>
      <c r="S12" s="110">
        <f>VTP!G12</f>
        <v>0</v>
      </c>
      <c r="T12" s="107">
        <f>PS!G12</f>
        <v>0</v>
      </c>
      <c r="U12" s="107">
        <f>KI!G12</f>
        <v>0</v>
      </c>
      <c r="V12" s="123">
        <f t="shared" si="3"/>
        <v>0</v>
      </c>
      <c r="W12" s="21">
        <v>0</v>
      </c>
      <c r="X12" s="21">
        <v>0</v>
      </c>
      <c r="Y12" s="129">
        <f aca="true" t="shared" si="5" ref="Y12:Y30">SUM(V12:X12)</f>
        <v>0</v>
      </c>
      <c r="Z12" s="129">
        <f aca="true" t="shared" si="6" ref="Z12:Z29">SUM(L12+Y12)</f>
        <v>0</v>
      </c>
    </row>
    <row r="13" spans="1:26" ht="12.75">
      <c r="A13" s="37">
        <f t="shared" si="4"/>
        <v>4</v>
      </c>
      <c r="B13" s="40" t="s">
        <v>12</v>
      </c>
      <c r="C13" s="41" t="s">
        <v>13</v>
      </c>
      <c r="D13" s="14">
        <f>FZV!G13</f>
        <v>0</v>
      </c>
      <c r="E13" s="14">
        <f>LF!G13</f>
        <v>0</v>
      </c>
      <c r="F13" s="14">
        <f>'FF'!G13</f>
        <v>0</v>
      </c>
      <c r="G13" s="54">
        <f>PřF!G13</f>
        <v>1900</v>
      </c>
      <c r="H13" s="14">
        <f>PdF!G13</f>
        <v>0</v>
      </c>
      <c r="I13" s="15">
        <f>FTK!G14</f>
        <v>0</v>
      </c>
      <c r="J13" s="54">
        <f>CMTF!G13</f>
        <v>0</v>
      </c>
      <c r="K13" s="54">
        <f>PF!G13</f>
        <v>0</v>
      </c>
      <c r="L13" s="95">
        <f t="shared" si="2"/>
        <v>1900</v>
      </c>
      <c r="M13" s="105">
        <f>RUP!G13</f>
        <v>0</v>
      </c>
      <c r="N13" s="105">
        <f>KUP!G13</f>
        <v>0</v>
      </c>
      <c r="O13" s="110">
        <f>VUP!G13</f>
        <v>0</v>
      </c>
      <c r="P13" s="110">
        <f>CVT!G13</f>
        <v>0</v>
      </c>
      <c r="Q13" s="110">
        <f>PZ!G13</f>
        <v>0</v>
      </c>
      <c r="R13" s="110">
        <f>PZ!G13</f>
        <v>0</v>
      </c>
      <c r="S13" s="110">
        <f>VTP!G13</f>
        <v>0</v>
      </c>
      <c r="T13" s="107">
        <f>PS!G13</f>
        <v>0</v>
      </c>
      <c r="U13" s="107">
        <f>KI!G13</f>
        <v>0</v>
      </c>
      <c r="V13" s="123">
        <f t="shared" si="3"/>
        <v>0</v>
      </c>
      <c r="W13" s="21">
        <v>0</v>
      </c>
      <c r="X13" s="21">
        <v>0</v>
      </c>
      <c r="Y13" s="129">
        <f t="shared" si="5"/>
        <v>0</v>
      </c>
      <c r="Z13" s="129">
        <f t="shared" si="6"/>
        <v>1900</v>
      </c>
    </row>
    <row r="14" spans="1:26" ht="12.75">
      <c r="A14" s="37">
        <f t="shared" si="4"/>
        <v>5</v>
      </c>
      <c r="B14" s="40" t="s">
        <v>14</v>
      </c>
      <c r="C14" s="41" t="s">
        <v>15</v>
      </c>
      <c r="D14" s="14">
        <f>FZV!G14</f>
        <v>0</v>
      </c>
      <c r="E14" s="14">
        <f>LF!G14</f>
        <v>0</v>
      </c>
      <c r="F14" s="14">
        <f>'FF'!G14</f>
        <v>750</v>
      </c>
      <c r="G14" s="54">
        <f>PřF!G14</f>
        <v>3000</v>
      </c>
      <c r="H14" s="14">
        <f>PdF!G14</f>
        <v>200</v>
      </c>
      <c r="I14" s="15">
        <f>FTK!G15</f>
        <v>0</v>
      </c>
      <c r="J14" s="54">
        <f>CMTF!G14</f>
        <v>100</v>
      </c>
      <c r="K14" s="54">
        <f>PF!G14</f>
        <v>0</v>
      </c>
      <c r="L14" s="95">
        <f t="shared" si="2"/>
        <v>4050</v>
      </c>
      <c r="M14" s="105">
        <f>RUP!G14</f>
        <v>0</v>
      </c>
      <c r="N14" s="105">
        <f>KUP!G14</f>
        <v>0</v>
      </c>
      <c r="O14" s="110">
        <f>VUP!G14</f>
        <v>0</v>
      </c>
      <c r="P14" s="110">
        <f>CVT!G14</f>
        <v>0</v>
      </c>
      <c r="Q14" s="110">
        <f>PZ!G14</f>
        <v>0</v>
      </c>
      <c r="R14" s="110">
        <f>PZ!G14</f>
        <v>0</v>
      </c>
      <c r="S14" s="110">
        <f>VTP!G14</f>
        <v>0</v>
      </c>
      <c r="T14" s="107">
        <f>PS!G14</f>
        <v>0</v>
      </c>
      <c r="U14" s="107">
        <f>KI!G14</f>
        <v>0</v>
      </c>
      <c r="V14" s="123">
        <f t="shared" si="3"/>
        <v>0</v>
      </c>
      <c r="W14" s="21">
        <v>0</v>
      </c>
      <c r="X14" s="21">
        <v>0</v>
      </c>
      <c r="Y14" s="129">
        <f t="shared" si="5"/>
        <v>0</v>
      </c>
      <c r="Z14" s="129">
        <f t="shared" si="6"/>
        <v>4050</v>
      </c>
    </row>
    <row r="15" spans="1:26" ht="12.75">
      <c r="A15" s="37">
        <f t="shared" si="4"/>
        <v>6</v>
      </c>
      <c r="B15" s="40" t="s">
        <v>16</v>
      </c>
      <c r="C15" s="41" t="s">
        <v>17</v>
      </c>
      <c r="D15" s="14">
        <f>FZV!G15</f>
        <v>0</v>
      </c>
      <c r="E15" s="14">
        <f>LF!G15</f>
        <v>0</v>
      </c>
      <c r="F15" s="14">
        <f>'FF'!G15</f>
        <v>0</v>
      </c>
      <c r="G15" s="54">
        <f>PřF!G15</f>
        <v>0</v>
      </c>
      <c r="H15" s="14">
        <f>PdF!G15</f>
        <v>0</v>
      </c>
      <c r="I15" s="15">
        <f>FTK!G16</f>
        <v>0</v>
      </c>
      <c r="J15" s="54">
        <f>CMTF!G15</f>
        <v>0</v>
      </c>
      <c r="K15" s="54">
        <f>PF!G15</f>
        <v>0</v>
      </c>
      <c r="L15" s="95">
        <f t="shared" si="2"/>
        <v>0</v>
      </c>
      <c r="M15" s="105">
        <f>RUP!G15</f>
        <v>0</v>
      </c>
      <c r="N15" s="105">
        <f>KUP!G15</f>
        <v>0</v>
      </c>
      <c r="O15" s="110">
        <f>VUP!G15</f>
        <v>0</v>
      </c>
      <c r="P15" s="110">
        <f>CVT!G15</f>
        <v>0</v>
      </c>
      <c r="Q15" s="110">
        <f>PZ!G15</f>
        <v>0</v>
      </c>
      <c r="R15" s="110">
        <f>PZ!G15</f>
        <v>0</v>
      </c>
      <c r="S15" s="110">
        <f>VTP!G15</f>
        <v>0</v>
      </c>
      <c r="T15" s="107">
        <f>PS!G15</f>
        <v>0</v>
      </c>
      <c r="U15" s="107">
        <f>KI!G15</f>
        <v>0</v>
      </c>
      <c r="V15" s="123">
        <f t="shared" si="3"/>
        <v>0</v>
      </c>
      <c r="W15" s="21">
        <v>0</v>
      </c>
      <c r="X15" s="21">
        <v>0</v>
      </c>
      <c r="Y15" s="129">
        <f t="shared" si="5"/>
        <v>0</v>
      </c>
      <c r="Z15" s="129">
        <f t="shared" si="6"/>
        <v>0</v>
      </c>
    </row>
    <row r="16" spans="1:26" ht="12.75">
      <c r="A16" s="37">
        <f t="shared" si="4"/>
        <v>7</v>
      </c>
      <c r="B16" s="40" t="s">
        <v>18</v>
      </c>
      <c r="C16" s="41" t="s">
        <v>19</v>
      </c>
      <c r="D16" s="14">
        <f>FZV!G16</f>
        <v>4</v>
      </c>
      <c r="E16" s="14">
        <f>LF!G16</f>
        <v>0</v>
      </c>
      <c r="F16" s="14">
        <f>'FF'!G16</f>
        <v>1242</v>
      </c>
      <c r="G16" s="54">
        <f>PřF!G16</f>
        <v>6600</v>
      </c>
      <c r="H16" s="14">
        <f>PdF!G16</f>
        <v>0</v>
      </c>
      <c r="I16" s="15">
        <f>FTK!G17</f>
        <v>715</v>
      </c>
      <c r="J16" s="54">
        <f>CMTF!G16</f>
        <v>2000</v>
      </c>
      <c r="K16" s="54">
        <f>PF!G16</f>
        <v>0</v>
      </c>
      <c r="L16" s="95">
        <f t="shared" si="2"/>
        <v>10561</v>
      </c>
      <c r="M16" s="105">
        <f>RUP!G16</f>
        <v>0</v>
      </c>
      <c r="N16" s="105">
        <f>KUP!G16</f>
        <v>6650</v>
      </c>
      <c r="O16" s="110">
        <f>VUP!G16</f>
        <v>0</v>
      </c>
      <c r="P16" s="110">
        <f>CVT!G16</f>
        <v>6250</v>
      </c>
      <c r="Q16" s="110">
        <f>PZ!G16</f>
        <v>0</v>
      </c>
      <c r="R16" s="110">
        <f>PZ!G16</f>
        <v>0</v>
      </c>
      <c r="S16" s="110">
        <f>VTP!G16</f>
        <v>0</v>
      </c>
      <c r="T16" s="107">
        <f>PS!G16</f>
        <v>0</v>
      </c>
      <c r="U16" s="107">
        <f>KI!G16</f>
        <v>0</v>
      </c>
      <c r="V16" s="123">
        <f t="shared" si="3"/>
        <v>12900</v>
      </c>
      <c r="W16" s="21">
        <v>0</v>
      </c>
      <c r="X16" s="21">
        <v>0</v>
      </c>
      <c r="Y16" s="129">
        <f t="shared" si="5"/>
        <v>12900</v>
      </c>
      <c r="Z16" s="129">
        <f t="shared" si="6"/>
        <v>23461</v>
      </c>
    </row>
    <row r="17" spans="1:26" ht="12.75">
      <c r="A17" s="37">
        <v>8</v>
      </c>
      <c r="B17" s="40" t="s">
        <v>20</v>
      </c>
      <c r="C17" s="41" t="s">
        <v>21</v>
      </c>
      <c r="D17" s="14">
        <f>FZV!G17</f>
        <v>412</v>
      </c>
      <c r="E17" s="14">
        <f>LF!G17</f>
        <v>37000</v>
      </c>
      <c r="F17" s="14">
        <f>'FF'!G17</f>
        <v>29150</v>
      </c>
      <c r="G17" s="54">
        <f>PřF!G17</f>
        <v>95000</v>
      </c>
      <c r="H17" s="14">
        <f>PdF!G17</f>
        <v>5930</v>
      </c>
      <c r="I17" s="15">
        <f>FTK!G18</f>
        <v>6250</v>
      </c>
      <c r="J17" s="54">
        <f>CMTF!G17</f>
        <v>12000</v>
      </c>
      <c r="K17" s="54">
        <f>PF!G17</f>
        <v>7142</v>
      </c>
      <c r="L17" s="95">
        <f t="shared" si="2"/>
        <v>192884</v>
      </c>
      <c r="M17" s="105">
        <f>RUP!G17</f>
        <v>10294</v>
      </c>
      <c r="N17" s="105">
        <f>KUP!G17</f>
        <v>2500</v>
      </c>
      <c r="O17" s="110">
        <f>VUP!G17</f>
        <v>0</v>
      </c>
      <c r="P17" s="110">
        <f>CVT!G17</f>
        <v>2760</v>
      </c>
      <c r="Q17" s="110">
        <f>PZ!G17</f>
        <v>0</v>
      </c>
      <c r="R17" s="110">
        <f>PZ!G17</f>
        <v>0</v>
      </c>
      <c r="S17" s="110">
        <f>VTP!G17</f>
        <v>0</v>
      </c>
      <c r="T17" s="107">
        <f>PS!G17</f>
        <v>0</v>
      </c>
      <c r="U17" s="107">
        <f>KI!G17</f>
        <v>0</v>
      </c>
      <c r="V17" s="123">
        <f t="shared" si="3"/>
        <v>15554</v>
      </c>
      <c r="W17" s="21">
        <v>0</v>
      </c>
      <c r="X17" s="21">
        <v>0</v>
      </c>
      <c r="Y17" s="129">
        <f t="shared" si="5"/>
        <v>15554</v>
      </c>
      <c r="Z17" s="129">
        <f t="shared" si="6"/>
        <v>208438</v>
      </c>
    </row>
    <row r="18" spans="1:26" ht="12.75">
      <c r="A18" s="37">
        <v>9</v>
      </c>
      <c r="B18" s="40" t="s">
        <v>22</v>
      </c>
      <c r="C18" s="41" t="s">
        <v>23</v>
      </c>
      <c r="D18" s="14">
        <f>FZV!G18</f>
        <v>140</v>
      </c>
      <c r="E18" s="14">
        <f>LF!G18</f>
        <v>12580</v>
      </c>
      <c r="F18" s="14">
        <f>'FF'!G18</f>
        <v>9733</v>
      </c>
      <c r="G18" s="54">
        <f>PřF!G18</f>
        <v>32300</v>
      </c>
      <c r="H18" s="14">
        <f>PdF!G18</f>
        <v>2177</v>
      </c>
      <c r="I18" s="15">
        <f>FTK!G19</f>
        <v>2180</v>
      </c>
      <c r="J18" s="54">
        <f>CMTF!G18</f>
        <v>4080</v>
      </c>
      <c r="K18" s="54">
        <f>PF!G18</f>
        <v>2429</v>
      </c>
      <c r="L18" s="95">
        <f t="shared" si="2"/>
        <v>65619</v>
      </c>
      <c r="M18" s="105">
        <f>RUP!G18</f>
        <v>3503</v>
      </c>
      <c r="N18" s="105">
        <f>KUP!G18</f>
        <v>850</v>
      </c>
      <c r="O18" s="110">
        <f>VUP!G18</f>
        <v>0</v>
      </c>
      <c r="P18" s="110">
        <f>CVT!G18</f>
        <v>950</v>
      </c>
      <c r="Q18" s="110">
        <f>PZ!G18</f>
        <v>0</v>
      </c>
      <c r="R18" s="110">
        <f>PZ!G18</f>
        <v>0</v>
      </c>
      <c r="S18" s="110">
        <f>VTP!G18</f>
        <v>0</v>
      </c>
      <c r="T18" s="107">
        <f>PS!G18</f>
        <v>0</v>
      </c>
      <c r="U18" s="107">
        <f>KI!G18</f>
        <v>0</v>
      </c>
      <c r="V18" s="123">
        <f t="shared" si="3"/>
        <v>5303</v>
      </c>
      <c r="W18" s="21">
        <v>0</v>
      </c>
      <c r="X18" s="19">
        <v>0</v>
      </c>
      <c r="Y18" s="129">
        <f t="shared" si="5"/>
        <v>5303</v>
      </c>
      <c r="Z18" s="129">
        <f t="shared" si="6"/>
        <v>70922</v>
      </c>
    </row>
    <row r="19" spans="1:26" ht="12.75">
      <c r="A19" s="37">
        <v>10</v>
      </c>
      <c r="B19" s="40" t="s">
        <v>106</v>
      </c>
      <c r="C19" s="41" t="s">
        <v>107</v>
      </c>
      <c r="D19" s="14">
        <f>FZV!G19</f>
        <v>0</v>
      </c>
      <c r="E19" s="14">
        <f>LF!G19</f>
        <v>0</v>
      </c>
      <c r="F19" s="14">
        <f>'FF'!G19</f>
        <v>120</v>
      </c>
      <c r="G19" s="54">
        <f>PřF!G19</f>
        <v>399</v>
      </c>
      <c r="H19" s="14">
        <f>PdF!G19</f>
        <v>0</v>
      </c>
      <c r="I19" s="15">
        <f>FTK!G20</f>
        <v>0</v>
      </c>
      <c r="J19" s="54">
        <f>CMTF!G19</f>
        <v>48</v>
      </c>
      <c r="K19" s="54">
        <f>PF!G19</f>
        <v>0</v>
      </c>
      <c r="L19" s="95">
        <f t="shared" si="2"/>
        <v>567</v>
      </c>
      <c r="M19" s="105">
        <f>RUP!G19</f>
        <v>42</v>
      </c>
      <c r="N19" s="105">
        <f>KUP!G19</f>
        <v>0</v>
      </c>
      <c r="O19" s="110">
        <f>VUP!G19</f>
        <v>0</v>
      </c>
      <c r="P19" s="110">
        <f>CVT!G19</f>
        <v>0</v>
      </c>
      <c r="Q19" s="110">
        <f>PZ!G19</f>
        <v>0</v>
      </c>
      <c r="R19" s="110">
        <f>PZ!G19</f>
        <v>0</v>
      </c>
      <c r="S19" s="110">
        <f>VTP!G19</f>
        <v>0</v>
      </c>
      <c r="T19" s="107">
        <f>PS!G19</f>
        <v>0</v>
      </c>
      <c r="U19" s="107">
        <f>KI!G19</f>
        <v>0</v>
      </c>
      <c r="V19" s="123">
        <f t="shared" si="3"/>
        <v>42</v>
      </c>
      <c r="W19" s="21">
        <v>0</v>
      </c>
      <c r="X19" s="21">
        <v>0</v>
      </c>
      <c r="Y19" s="129">
        <f t="shared" si="5"/>
        <v>42</v>
      </c>
      <c r="Z19" s="129">
        <f t="shared" si="6"/>
        <v>609</v>
      </c>
    </row>
    <row r="20" spans="1:26" ht="12.75">
      <c r="A20" s="37">
        <v>11</v>
      </c>
      <c r="B20" s="40" t="s">
        <v>24</v>
      </c>
      <c r="C20" s="41" t="s">
        <v>25</v>
      </c>
      <c r="D20" s="14">
        <f>FZV!G20</f>
        <v>8</v>
      </c>
      <c r="E20" s="14">
        <f>LF!G20</f>
        <v>500</v>
      </c>
      <c r="F20" s="14">
        <f>'FF'!G20</f>
        <v>429</v>
      </c>
      <c r="G20" s="54">
        <f>PřF!G20</f>
        <v>1800</v>
      </c>
      <c r="H20" s="14">
        <f>PdF!G20</f>
        <v>70</v>
      </c>
      <c r="I20" s="15">
        <f>FTK!G21</f>
        <v>230</v>
      </c>
      <c r="J20" s="54">
        <f>CMTF!G20</f>
        <v>200</v>
      </c>
      <c r="K20" s="54">
        <f>PF!G20</f>
        <v>107</v>
      </c>
      <c r="L20" s="95">
        <f t="shared" si="2"/>
        <v>3344</v>
      </c>
      <c r="M20" s="105">
        <f>RUP!G20</f>
        <v>154</v>
      </c>
      <c r="N20" s="105">
        <f>KUP!G20</f>
        <v>0</v>
      </c>
      <c r="O20" s="110">
        <f>VUP!G20</f>
        <v>0</v>
      </c>
      <c r="P20" s="110">
        <f>CVT!G20</f>
        <v>40</v>
      </c>
      <c r="Q20" s="110">
        <f>PZ!G20</f>
        <v>0</v>
      </c>
      <c r="R20" s="110">
        <f>PZ!G20</f>
        <v>0</v>
      </c>
      <c r="S20" s="110">
        <f>VTP!G20</f>
        <v>0</v>
      </c>
      <c r="T20" s="107">
        <f>PS!G20</f>
        <v>0</v>
      </c>
      <c r="U20" s="107">
        <f>KI!G20</f>
        <v>0</v>
      </c>
      <c r="V20" s="123">
        <f t="shared" si="3"/>
        <v>194</v>
      </c>
      <c r="W20" s="21">
        <v>0</v>
      </c>
      <c r="X20" s="21">
        <v>0</v>
      </c>
      <c r="Y20" s="129">
        <f t="shared" si="5"/>
        <v>194</v>
      </c>
      <c r="Z20" s="129">
        <f t="shared" si="6"/>
        <v>3538</v>
      </c>
    </row>
    <row r="21" spans="1:26" ht="12.75">
      <c r="A21" s="37">
        <v>12</v>
      </c>
      <c r="B21" s="46" t="s">
        <v>63</v>
      </c>
      <c r="C21" s="41" t="s">
        <v>68</v>
      </c>
      <c r="D21" s="14">
        <f>FZV!G21</f>
        <v>0</v>
      </c>
      <c r="E21" s="14">
        <f>LF!G21</f>
        <v>0</v>
      </c>
      <c r="F21" s="14">
        <f>'FF'!G21</f>
        <v>10</v>
      </c>
      <c r="G21" s="54">
        <f>PřF!G21</f>
        <v>60</v>
      </c>
      <c r="H21" s="14">
        <f>PdF!G21</f>
        <v>0</v>
      </c>
      <c r="I21" s="15">
        <f>FTK!G22</f>
        <v>0</v>
      </c>
      <c r="J21" s="54">
        <f>CMTF!G21</f>
        <v>0</v>
      </c>
      <c r="K21" s="54">
        <f>PF!G21</f>
        <v>0</v>
      </c>
      <c r="L21" s="95">
        <f t="shared" si="2"/>
        <v>70</v>
      </c>
      <c r="M21" s="105">
        <f>RUP!G21</f>
        <v>0</v>
      </c>
      <c r="N21" s="105">
        <f>KUP!G21</f>
        <v>0</v>
      </c>
      <c r="O21" s="110">
        <f>VUP!G21</f>
        <v>0</v>
      </c>
      <c r="P21" s="110">
        <f>CVT!G21</f>
        <v>0</v>
      </c>
      <c r="Q21" s="110">
        <f>PZ!G21</f>
        <v>0</v>
      </c>
      <c r="R21" s="110">
        <f>PZ!G21</f>
        <v>0</v>
      </c>
      <c r="S21" s="110">
        <f>VTP!G21</f>
        <v>0</v>
      </c>
      <c r="T21" s="107">
        <f>PS!G21</f>
        <v>0</v>
      </c>
      <c r="U21" s="107">
        <f>KI!G21</f>
        <v>0</v>
      </c>
      <c r="V21" s="123">
        <f t="shared" si="3"/>
        <v>0</v>
      </c>
      <c r="W21" s="21">
        <v>0</v>
      </c>
      <c r="X21" s="19">
        <v>0</v>
      </c>
      <c r="Y21" s="129">
        <f t="shared" si="5"/>
        <v>0</v>
      </c>
      <c r="Z21" s="129">
        <f t="shared" si="6"/>
        <v>70</v>
      </c>
    </row>
    <row r="22" spans="1:26" ht="12.75">
      <c r="A22" s="37">
        <v>13</v>
      </c>
      <c r="B22" s="40" t="s">
        <v>26</v>
      </c>
      <c r="C22" s="41" t="s">
        <v>27</v>
      </c>
      <c r="D22" s="14">
        <f>FZV!G22</f>
        <v>0</v>
      </c>
      <c r="E22" s="14">
        <f>LF!G22</f>
        <v>0</v>
      </c>
      <c r="F22" s="14">
        <f>'FF'!G22</f>
        <v>0</v>
      </c>
      <c r="G22" s="54">
        <f>PřF!G22</f>
        <v>0</v>
      </c>
      <c r="H22" s="14">
        <f>PdF!G22</f>
        <v>0</v>
      </c>
      <c r="I22" s="15">
        <f>FTK!G23</f>
        <v>3</v>
      </c>
      <c r="J22" s="54">
        <f>CMTF!G22</f>
        <v>0</v>
      </c>
      <c r="K22" s="54">
        <f>PF!G22</f>
        <v>0</v>
      </c>
      <c r="L22" s="95">
        <f t="shared" si="2"/>
        <v>3</v>
      </c>
      <c r="M22" s="105">
        <f>RUP!G22</f>
        <v>0</v>
      </c>
      <c r="N22" s="105">
        <f>KUP!G22</f>
        <v>0</v>
      </c>
      <c r="O22" s="110">
        <f>VUP!G22</f>
        <v>0</v>
      </c>
      <c r="P22" s="110">
        <f>CVT!G22</f>
        <v>0</v>
      </c>
      <c r="Q22" s="110">
        <f>PZ!G22</f>
        <v>0</v>
      </c>
      <c r="R22" s="110">
        <f>PZ!G22</f>
        <v>0</v>
      </c>
      <c r="S22" s="110">
        <f>VTP!G22</f>
        <v>0</v>
      </c>
      <c r="T22" s="107">
        <f>PS!G22</f>
        <v>0</v>
      </c>
      <c r="U22" s="107">
        <f>KI!G22</f>
        <v>0</v>
      </c>
      <c r="V22" s="123">
        <f t="shared" si="3"/>
        <v>0</v>
      </c>
      <c r="W22" s="21">
        <v>0</v>
      </c>
      <c r="X22" s="21">
        <v>0</v>
      </c>
      <c r="Y22" s="129">
        <f t="shared" si="5"/>
        <v>0</v>
      </c>
      <c r="Z22" s="129">
        <f t="shared" si="6"/>
        <v>3</v>
      </c>
    </row>
    <row r="23" spans="1:26" ht="12.75">
      <c r="A23" s="37">
        <f t="shared" si="4"/>
        <v>14</v>
      </c>
      <c r="B23" s="40" t="s">
        <v>28</v>
      </c>
      <c r="C23" s="41" t="s">
        <v>29</v>
      </c>
      <c r="D23" s="14">
        <f>FZV!G23</f>
        <v>0</v>
      </c>
      <c r="E23" s="14">
        <f>LF!G23</f>
        <v>0</v>
      </c>
      <c r="F23" s="14">
        <f>'FF'!G23</f>
        <v>0</v>
      </c>
      <c r="G23" s="54">
        <f>PřF!G23</f>
        <v>0</v>
      </c>
      <c r="H23" s="14">
        <f>PdF!G23</f>
        <v>0</v>
      </c>
      <c r="I23" s="15">
        <f>FTK!G24</f>
        <v>0</v>
      </c>
      <c r="J23" s="54">
        <f>CMTF!G23</f>
        <v>0</v>
      </c>
      <c r="K23" s="54">
        <f>PF!G23</f>
        <v>0</v>
      </c>
      <c r="L23" s="95">
        <f t="shared" si="2"/>
        <v>0</v>
      </c>
      <c r="M23" s="105">
        <f>RUP!G23</f>
        <v>0</v>
      </c>
      <c r="N23" s="105">
        <f>KUP!G23</f>
        <v>0</v>
      </c>
      <c r="O23" s="110">
        <f>VUP!G23</f>
        <v>0</v>
      </c>
      <c r="P23" s="110">
        <f>CVT!G23</f>
        <v>0</v>
      </c>
      <c r="Q23" s="110">
        <f>PZ!G23</f>
        <v>0</v>
      </c>
      <c r="R23" s="110">
        <f>PZ!G23</f>
        <v>0</v>
      </c>
      <c r="S23" s="110">
        <f>VTP!G23</f>
        <v>0</v>
      </c>
      <c r="T23" s="107">
        <f>PS!G23</f>
        <v>0</v>
      </c>
      <c r="U23" s="107">
        <f>KI!G23</f>
        <v>0</v>
      </c>
      <c r="V23" s="123">
        <f t="shared" si="3"/>
        <v>0</v>
      </c>
      <c r="W23" s="21">
        <v>0</v>
      </c>
      <c r="X23" s="21">
        <v>0</v>
      </c>
      <c r="Y23" s="129">
        <f t="shared" si="5"/>
        <v>0</v>
      </c>
      <c r="Z23" s="129">
        <f t="shared" si="6"/>
        <v>0</v>
      </c>
    </row>
    <row r="24" spans="1:26" ht="12.75">
      <c r="A24" s="37">
        <f t="shared" si="4"/>
        <v>15</v>
      </c>
      <c r="B24" s="40" t="s">
        <v>30</v>
      </c>
      <c r="C24" s="41" t="s">
        <v>31</v>
      </c>
      <c r="D24" s="14">
        <f>FZV!G24</f>
        <v>0</v>
      </c>
      <c r="E24" s="14">
        <f>LF!G24</f>
        <v>0</v>
      </c>
      <c r="F24" s="14">
        <f>'FF'!G24</f>
        <v>0</v>
      </c>
      <c r="G24" s="54">
        <f>PřF!G24</f>
        <v>0</v>
      </c>
      <c r="H24" s="14">
        <f>PdF!G24</f>
        <v>0</v>
      </c>
      <c r="I24" s="15">
        <f>FTK!G25</f>
        <v>10</v>
      </c>
      <c r="J24" s="54">
        <f>CMTF!G24</f>
        <v>0</v>
      </c>
      <c r="K24" s="54">
        <f>PF!G24</f>
        <v>0</v>
      </c>
      <c r="L24" s="95">
        <f t="shared" si="2"/>
        <v>10</v>
      </c>
      <c r="M24" s="105">
        <f>RUP!G24</f>
        <v>0</v>
      </c>
      <c r="N24" s="105">
        <f>KUP!G24</f>
        <v>0</v>
      </c>
      <c r="O24" s="110">
        <f>VUP!G24</f>
        <v>0</v>
      </c>
      <c r="P24" s="110">
        <f>CVT!G24</f>
        <v>0</v>
      </c>
      <c r="Q24" s="110">
        <f>PZ!G24</f>
        <v>0</v>
      </c>
      <c r="R24" s="110">
        <f>PZ!G24</f>
        <v>0</v>
      </c>
      <c r="S24" s="110">
        <f>VTP!G24</f>
        <v>0</v>
      </c>
      <c r="T24" s="107">
        <f>PS!G24</f>
        <v>0</v>
      </c>
      <c r="U24" s="107">
        <f>KI!G24</f>
        <v>0</v>
      </c>
      <c r="V24" s="123">
        <f t="shared" si="3"/>
        <v>0</v>
      </c>
      <c r="W24" s="21">
        <v>0</v>
      </c>
      <c r="X24" s="21">
        <v>0</v>
      </c>
      <c r="Y24" s="129">
        <f t="shared" si="5"/>
        <v>0</v>
      </c>
      <c r="Z24" s="129">
        <f t="shared" si="6"/>
        <v>10</v>
      </c>
    </row>
    <row r="25" spans="1:26" ht="12.75">
      <c r="A25" s="37">
        <v>16</v>
      </c>
      <c r="B25" s="40" t="s">
        <v>64</v>
      </c>
      <c r="C25" s="41" t="s">
        <v>65</v>
      </c>
      <c r="D25" s="14">
        <f>FZV!G25</f>
        <v>0</v>
      </c>
      <c r="E25" s="14">
        <f>LF!G25</f>
        <v>0</v>
      </c>
      <c r="F25" s="14">
        <f>'FF'!G25</f>
        <v>0</v>
      </c>
      <c r="G25" s="54">
        <f>PřF!G25</f>
        <v>0</v>
      </c>
      <c r="H25" s="14">
        <f>PdF!G25</f>
        <v>0</v>
      </c>
      <c r="I25" s="15">
        <f>FTK!G26</f>
        <v>0</v>
      </c>
      <c r="J25" s="54">
        <f>CMTF!G25</f>
        <v>0</v>
      </c>
      <c r="K25" s="54">
        <f>PF!G25</f>
        <v>0</v>
      </c>
      <c r="L25" s="95">
        <f t="shared" si="2"/>
        <v>0</v>
      </c>
      <c r="M25" s="105">
        <f>RUP!G25</f>
        <v>0</v>
      </c>
      <c r="N25" s="105">
        <f>KUP!G25</f>
        <v>0</v>
      </c>
      <c r="O25" s="110">
        <f>VUP!G25</f>
        <v>0</v>
      </c>
      <c r="P25" s="110">
        <f>CVT!G25</f>
        <v>0</v>
      </c>
      <c r="Q25" s="110">
        <f>PZ!G25</f>
        <v>0</v>
      </c>
      <c r="R25" s="110">
        <f>PZ!G25</f>
        <v>0</v>
      </c>
      <c r="S25" s="110">
        <f>VTP!G25</f>
        <v>0</v>
      </c>
      <c r="T25" s="107">
        <f>PS!G25</f>
        <v>0</v>
      </c>
      <c r="U25" s="107">
        <f>KI!G25</f>
        <v>0</v>
      </c>
      <c r="V25" s="123">
        <f t="shared" si="3"/>
        <v>0</v>
      </c>
      <c r="W25" s="21">
        <v>0</v>
      </c>
      <c r="X25" s="21">
        <v>0</v>
      </c>
      <c r="Y25" s="129">
        <f t="shared" si="5"/>
        <v>0</v>
      </c>
      <c r="Z25" s="129">
        <f t="shared" si="6"/>
        <v>0</v>
      </c>
    </row>
    <row r="26" spans="1:26" ht="12.75">
      <c r="A26" s="37">
        <v>17</v>
      </c>
      <c r="B26" s="40" t="s">
        <v>33</v>
      </c>
      <c r="C26" s="41" t="s">
        <v>34</v>
      </c>
      <c r="D26" s="14">
        <f>FZV!G26</f>
        <v>0</v>
      </c>
      <c r="E26" s="14">
        <f>LF!G26</f>
        <v>0</v>
      </c>
      <c r="F26" s="14">
        <f>'FF'!G26</f>
        <v>4300</v>
      </c>
      <c r="G26" s="54">
        <f>PřF!G26</f>
        <v>0</v>
      </c>
      <c r="H26" s="14">
        <f>PdF!G26</f>
        <v>0</v>
      </c>
      <c r="I26" s="15">
        <f>FTK!G27</f>
        <v>0</v>
      </c>
      <c r="J26" s="54">
        <f>CMTF!G26</f>
        <v>0</v>
      </c>
      <c r="K26" s="54">
        <f>PF!G26</f>
        <v>0</v>
      </c>
      <c r="L26" s="95">
        <f t="shared" si="2"/>
        <v>4300</v>
      </c>
      <c r="M26" s="105">
        <f>RUP!G26</f>
        <v>0</v>
      </c>
      <c r="N26" s="105">
        <f>KUP!G26</f>
        <v>0</v>
      </c>
      <c r="O26" s="110">
        <f>VUP!G26</f>
        <v>0</v>
      </c>
      <c r="P26" s="110">
        <f>CVT!G26</f>
        <v>0</v>
      </c>
      <c r="Q26" s="110">
        <f>PZ!G26</f>
        <v>0</v>
      </c>
      <c r="R26" s="110">
        <f>PZ!G26</f>
        <v>0</v>
      </c>
      <c r="S26" s="110">
        <f>VTP!G26</f>
        <v>0</v>
      </c>
      <c r="T26" s="107">
        <f>PS!G26</f>
        <v>0</v>
      </c>
      <c r="U26" s="107">
        <f>KI!G26</f>
        <v>0</v>
      </c>
      <c r="V26" s="123">
        <f t="shared" si="3"/>
        <v>0</v>
      </c>
      <c r="W26" s="21">
        <v>0</v>
      </c>
      <c r="X26" s="21">
        <v>0</v>
      </c>
      <c r="Y26" s="129">
        <f t="shared" si="5"/>
        <v>0</v>
      </c>
      <c r="Z26" s="129">
        <f t="shared" si="6"/>
        <v>4300</v>
      </c>
    </row>
    <row r="27" spans="1:26" ht="12.75">
      <c r="A27" s="37">
        <f t="shared" si="4"/>
        <v>18</v>
      </c>
      <c r="B27" s="40" t="s">
        <v>35</v>
      </c>
      <c r="C27" s="41" t="s">
        <v>36</v>
      </c>
      <c r="D27" s="14">
        <f>FZV!G27</f>
        <v>0</v>
      </c>
      <c r="E27" s="14">
        <f>LF!G27</f>
        <v>0</v>
      </c>
      <c r="F27" s="14">
        <f>'FF'!G27</f>
        <v>0</v>
      </c>
      <c r="G27" s="54">
        <f>PřF!G27</f>
        <v>9500</v>
      </c>
      <c r="H27" s="14">
        <f>PdF!G27</f>
        <v>0</v>
      </c>
      <c r="I27" s="15">
        <f>FTK!G28</f>
        <v>0</v>
      </c>
      <c r="J27" s="54">
        <f>CMTF!G27</f>
        <v>0</v>
      </c>
      <c r="K27" s="54">
        <f>PF!G27</f>
        <v>0</v>
      </c>
      <c r="L27" s="95">
        <f t="shared" si="2"/>
        <v>9500</v>
      </c>
      <c r="M27" s="105">
        <f>RUP!G27</f>
        <v>9786</v>
      </c>
      <c r="N27" s="105">
        <f>KUP!G27</f>
        <v>0</v>
      </c>
      <c r="O27" s="110">
        <f>VUP!G27</f>
        <v>0</v>
      </c>
      <c r="P27" s="110">
        <f>CVT!G27</f>
        <v>0</v>
      </c>
      <c r="Q27" s="110">
        <f>PZ!G27</f>
        <v>0</v>
      </c>
      <c r="R27" s="110">
        <f>PZ!G27</f>
        <v>0</v>
      </c>
      <c r="S27" s="110">
        <f>VTP!G27</f>
        <v>0</v>
      </c>
      <c r="T27" s="107">
        <f>PS!G27</f>
        <v>0</v>
      </c>
      <c r="U27" s="107">
        <f>KI!G27</f>
        <v>0</v>
      </c>
      <c r="V27" s="123">
        <f t="shared" si="3"/>
        <v>9786</v>
      </c>
      <c r="W27" s="21">
        <v>0</v>
      </c>
      <c r="X27" s="21">
        <v>0</v>
      </c>
      <c r="Y27" s="129">
        <f t="shared" si="5"/>
        <v>9786</v>
      </c>
      <c r="Z27" s="129">
        <f t="shared" si="6"/>
        <v>19286</v>
      </c>
    </row>
    <row r="28" spans="1:26" ht="12.75">
      <c r="A28" s="37">
        <f t="shared" si="4"/>
        <v>19</v>
      </c>
      <c r="B28" s="40" t="s">
        <v>37</v>
      </c>
      <c r="C28" s="47" t="s">
        <v>38</v>
      </c>
      <c r="D28" s="14">
        <f>FZV!G28</f>
        <v>0</v>
      </c>
      <c r="E28" s="14">
        <f>LF!G28</f>
        <v>0</v>
      </c>
      <c r="F28" s="14">
        <f>'FF'!G28</f>
        <v>0</v>
      </c>
      <c r="G28" s="54">
        <f>PřF!G28</f>
        <v>0</v>
      </c>
      <c r="H28" s="14">
        <f>PdF!G28</f>
        <v>0</v>
      </c>
      <c r="I28" s="15">
        <f>FTK!G29</f>
        <v>0</v>
      </c>
      <c r="J28" s="54">
        <f>CMTF!G28</f>
        <v>0</v>
      </c>
      <c r="K28" s="54">
        <f>PF!G28</f>
        <v>0</v>
      </c>
      <c r="L28" s="95">
        <f t="shared" si="2"/>
        <v>0</v>
      </c>
      <c r="M28" s="105">
        <f>RUP!G28</f>
        <v>0</v>
      </c>
      <c r="N28" s="105">
        <f>KUP!G28</f>
        <v>0</v>
      </c>
      <c r="O28" s="110">
        <f>VUP!G28</f>
        <v>0</v>
      </c>
      <c r="P28" s="110">
        <f>CVT!G28</f>
        <v>0</v>
      </c>
      <c r="Q28" s="110">
        <f>PZ!G28</f>
        <v>0</v>
      </c>
      <c r="R28" s="110">
        <f>PZ!G28</f>
        <v>0</v>
      </c>
      <c r="S28" s="110">
        <f>VTP!G28</f>
        <v>0</v>
      </c>
      <c r="T28" s="107">
        <f>PS!G28</f>
        <v>0</v>
      </c>
      <c r="U28" s="107">
        <f>KI!G28</f>
        <v>0</v>
      </c>
      <c r="V28" s="123">
        <f t="shared" si="3"/>
        <v>0</v>
      </c>
      <c r="W28" s="21">
        <v>0</v>
      </c>
      <c r="X28" s="21">
        <v>0</v>
      </c>
      <c r="Y28" s="129">
        <f t="shared" si="5"/>
        <v>0</v>
      </c>
      <c r="Z28" s="129">
        <f t="shared" si="6"/>
        <v>0</v>
      </c>
    </row>
    <row r="29" spans="1:26" ht="12.75">
      <c r="A29" s="37">
        <f t="shared" si="4"/>
        <v>20</v>
      </c>
      <c r="B29" s="40" t="s">
        <v>39</v>
      </c>
      <c r="C29" s="41" t="s">
        <v>40</v>
      </c>
      <c r="D29" s="14">
        <f>FZV!G29</f>
        <v>0</v>
      </c>
      <c r="E29" s="14">
        <f>LF!G29</f>
        <v>0</v>
      </c>
      <c r="F29" s="14">
        <f>'FF'!G29</f>
        <v>3</v>
      </c>
      <c r="G29" s="54">
        <f>PřF!G29</f>
        <v>10</v>
      </c>
      <c r="H29" s="14">
        <f>PdF!G29</f>
        <v>0</v>
      </c>
      <c r="I29" s="15">
        <f>FTK!G30</f>
        <v>0</v>
      </c>
      <c r="J29" s="54">
        <f>CMTF!G29</f>
        <v>0</v>
      </c>
      <c r="K29" s="54">
        <f>PF!G29</f>
        <v>0</v>
      </c>
      <c r="L29" s="95">
        <f t="shared" si="2"/>
        <v>13</v>
      </c>
      <c r="M29" s="105">
        <f>RUP!G29</f>
        <v>0</v>
      </c>
      <c r="N29" s="105">
        <f>KUP!G29</f>
        <v>0</v>
      </c>
      <c r="O29" s="110">
        <f>VUP!G29</f>
        <v>0</v>
      </c>
      <c r="P29" s="110">
        <f>CVT!G29</f>
        <v>0</v>
      </c>
      <c r="Q29" s="110">
        <f>PZ!G29</f>
        <v>0</v>
      </c>
      <c r="R29" s="110">
        <f>PZ!G29</f>
        <v>0</v>
      </c>
      <c r="S29" s="110">
        <f>VTP!G29</f>
        <v>0</v>
      </c>
      <c r="T29" s="107">
        <f>PS!G29</f>
        <v>0</v>
      </c>
      <c r="U29" s="107">
        <f>KI!G29</f>
        <v>0</v>
      </c>
      <c r="V29" s="123">
        <f t="shared" si="3"/>
        <v>0</v>
      </c>
      <c r="W29" s="21">
        <v>0</v>
      </c>
      <c r="X29" s="21">
        <v>0</v>
      </c>
      <c r="Y29" s="129">
        <f t="shared" si="5"/>
        <v>0</v>
      </c>
      <c r="Z29" s="129">
        <f t="shared" si="6"/>
        <v>13</v>
      </c>
    </row>
    <row r="30" spans="1:26" ht="13.5" thickBot="1">
      <c r="A30" s="74">
        <v>21</v>
      </c>
      <c r="B30" s="75" t="s">
        <v>41</v>
      </c>
      <c r="C30" s="76" t="s">
        <v>42</v>
      </c>
      <c r="D30" s="14">
        <f>FZV!G30</f>
        <v>0</v>
      </c>
      <c r="E30" s="14">
        <f>LF!G30</f>
        <v>0</v>
      </c>
      <c r="F30" s="14">
        <f>'FF'!G30</f>
        <v>830</v>
      </c>
      <c r="G30" s="54">
        <f>PřF!G30</f>
        <v>620</v>
      </c>
      <c r="H30" s="14">
        <f>PdF!G30</f>
        <v>0</v>
      </c>
      <c r="I30" s="15">
        <f>FTK!G31</f>
        <v>15</v>
      </c>
      <c r="J30" s="54">
        <f>CMTF!G30</f>
        <v>0</v>
      </c>
      <c r="K30" s="53">
        <f>PF!G30</f>
        <v>0</v>
      </c>
      <c r="L30" s="132">
        <f t="shared" si="2"/>
        <v>1465</v>
      </c>
      <c r="M30" s="105">
        <f>RUP!G30</f>
        <v>0</v>
      </c>
      <c r="N30" s="105">
        <f>KUP!G30</f>
        <v>0</v>
      </c>
      <c r="O30" s="110">
        <f>VUP!G30</f>
        <v>0</v>
      </c>
      <c r="P30" s="110">
        <f>CVT!G30</f>
        <v>0</v>
      </c>
      <c r="Q30" s="110">
        <f>PZ!G30</f>
        <v>0</v>
      </c>
      <c r="R30" s="110">
        <f>PZ!G30</f>
        <v>0</v>
      </c>
      <c r="S30" s="110">
        <f>VTP!G30</f>
        <v>0</v>
      </c>
      <c r="T30" s="107">
        <f>PS!G30</f>
        <v>0</v>
      </c>
      <c r="U30" s="107">
        <f>KI!G30</f>
        <v>0</v>
      </c>
      <c r="V30" s="123">
        <f t="shared" si="3"/>
        <v>0</v>
      </c>
      <c r="W30" s="113">
        <v>0</v>
      </c>
      <c r="X30" s="113">
        <v>0</v>
      </c>
      <c r="Y30" s="129">
        <f t="shared" si="5"/>
        <v>0</v>
      </c>
      <c r="Z30" s="129">
        <f>SUM(L30+Y30)</f>
        <v>1465</v>
      </c>
    </row>
    <row r="31" spans="1:26" ht="13.5" thickBot="1">
      <c r="A31" s="81" t="s">
        <v>94</v>
      </c>
      <c r="B31" s="140" t="s">
        <v>43</v>
      </c>
      <c r="C31" s="144"/>
      <c r="D31" s="136">
        <f>FZV!G31</f>
        <v>564</v>
      </c>
      <c r="E31" s="136">
        <f aca="true" t="shared" si="7" ref="E31:K31">SUM(E32:E45)</f>
        <v>55338</v>
      </c>
      <c r="F31" s="136">
        <f t="shared" si="7"/>
        <v>47117</v>
      </c>
      <c r="G31" s="136">
        <f t="shared" si="7"/>
        <v>166389</v>
      </c>
      <c r="H31" s="136">
        <f t="shared" si="7"/>
        <v>9146</v>
      </c>
      <c r="I31" s="136">
        <f t="shared" si="7"/>
        <v>10083</v>
      </c>
      <c r="J31" s="136">
        <f t="shared" si="7"/>
        <v>12642</v>
      </c>
      <c r="K31" s="136">
        <f t="shared" si="7"/>
        <v>9678</v>
      </c>
      <c r="L31" s="136">
        <f>SUM(D31:K31)</f>
        <v>310957</v>
      </c>
      <c r="M31" s="145">
        <f aca="true" t="shared" si="8" ref="M31:U31">SUM(M32:M45)</f>
        <v>23832</v>
      </c>
      <c r="N31" s="145">
        <f t="shared" si="8"/>
        <v>10000</v>
      </c>
      <c r="O31" s="145">
        <f t="shared" si="8"/>
        <v>0</v>
      </c>
      <c r="P31" s="145">
        <f t="shared" si="8"/>
        <v>10000</v>
      </c>
      <c r="Q31" s="145">
        <f t="shared" si="8"/>
        <v>0</v>
      </c>
      <c r="R31" s="145">
        <f t="shared" si="8"/>
        <v>0</v>
      </c>
      <c r="S31" s="145">
        <f t="shared" si="8"/>
        <v>0</v>
      </c>
      <c r="T31" s="145">
        <f t="shared" si="8"/>
        <v>0</v>
      </c>
      <c r="U31" s="145">
        <f t="shared" si="8"/>
        <v>0</v>
      </c>
      <c r="V31" s="146">
        <f>SUM(M31:U31)</f>
        <v>43832</v>
      </c>
      <c r="W31" s="148">
        <f>SUM(W32:W45)</f>
        <v>0</v>
      </c>
      <c r="X31" s="148">
        <f>SUM(X32:X45)</f>
        <v>0</v>
      </c>
      <c r="Y31" s="149">
        <f>SUM(V31:X31)</f>
        <v>43832</v>
      </c>
      <c r="Z31" s="149">
        <f>SUM(L31+Y31)</f>
        <v>354789</v>
      </c>
    </row>
    <row r="32" spans="1:26" ht="12.75">
      <c r="A32" s="66">
        <v>1</v>
      </c>
      <c r="B32" s="67" t="s">
        <v>44</v>
      </c>
      <c r="C32" s="68" t="s">
        <v>45</v>
      </c>
      <c r="D32" s="141">
        <f>FZV!G32</f>
        <v>0</v>
      </c>
      <c r="E32" s="141">
        <f>LF!G32</f>
        <v>0</v>
      </c>
      <c r="F32" s="14">
        <f>'FF'!G32</f>
        <v>0</v>
      </c>
      <c r="G32" s="104">
        <f>PřF!G32</f>
        <v>0</v>
      </c>
      <c r="H32" s="141">
        <f>PdF!G32</f>
        <v>0</v>
      </c>
      <c r="I32" s="142">
        <f>FTK!G33</f>
        <v>0</v>
      </c>
      <c r="J32" s="104">
        <f>CMTF!G32</f>
        <v>0</v>
      </c>
      <c r="K32" s="104">
        <f>PF!G32</f>
        <v>0</v>
      </c>
      <c r="L32" s="143">
        <f aca="true" t="shared" si="9" ref="L32:L46">SUM(D32:K32)</f>
        <v>0</v>
      </c>
      <c r="M32" s="111">
        <f>RUP!G32</f>
        <v>0</v>
      </c>
      <c r="N32" s="111">
        <f>KUP!G32</f>
        <v>0</v>
      </c>
      <c r="O32" s="112">
        <f>VUP!G32</f>
        <v>0</v>
      </c>
      <c r="P32" s="112">
        <f>CVT!G32</f>
        <v>0</v>
      </c>
      <c r="Q32" s="112">
        <f>PZ!G32</f>
        <v>0</v>
      </c>
      <c r="R32" s="112">
        <f>PZ!G32</f>
        <v>0</v>
      </c>
      <c r="S32" s="112">
        <f>VTP!G32</f>
        <v>0</v>
      </c>
      <c r="T32" s="120">
        <f>PS!G32</f>
        <v>0</v>
      </c>
      <c r="U32" s="120">
        <f>KI!G32</f>
        <v>0</v>
      </c>
      <c r="V32" s="125">
        <f>SUM(M32:U32)</f>
        <v>0</v>
      </c>
      <c r="W32" s="19">
        <v>0</v>
      </c>
      <c r="X32" s="152">
        <v>0</v>
      </c>
      <c r="Y32" s="128">
        <f>SUM(V32:X32)</f>
        <v>0</v>
      </c>
      <c r="Z32" s="128">
        <f>SUM(L32+Y32)</f>
        <v>0</v>
      </c>
    </row>
    <row r="33" spans="1:26" ht="12.75">
      <c r="A33" s="37">
        <f t="shared" si="4"/>
        <v>2</v>
      </c>
      <c r="B33" s="40" t="s">
        <v>46</v>
      </c>
      <c r="C33" s="41" t="s">
        <v>47</v>
      </c>
      <c r="D33" s="14">
        <f>FZV!G33</f>
        <v>0</v>
      </c>
      <c r="E33" s="14">
        <f>LF!G33</f>
        <v>0</v>
      </c>
      <c r="F33" s="14">
        <f>'FF'!G33</f>
        <v>0</v>
      </c>
      <c r="G33" s="54">
        <f>PřF!G33</f>
        <v>0</v>
      </c>
      <c r="H33" s="14">
        <f>PdF!G33</f>
        <v>0</v>
      </c>
      <c r="I33" s="15">
        <f>FTK!G34</f>
        <v>0</v>
      </c>
      <c r="J33" s="54">
        <f>CMTF!G33</f>
        <v>0</v>
      </c>
      <c r="K33" s="54">
        <f>PF!G33</f>
        <v>0</v>
      </c>
      <c r="L33" s="95">
        <f t="shared" si="9"/>
        <v>0</v>
      </c>
      <c r="M33" s="105">
        <f>RUP!G33</f>
        <v>0</v>
      </c>
      <c r="N33" s="105">
        <f>KUP!G33</f>
        <v>0</v>
      </c>
      <c r="O33" s="110">
        <f>VUP!G33</f>
        <v>0</v>
      </c>
      <c r="P33" s="110">
        <f>CVT!G33</f>
        <v>0</v>
      </c>
      <c r="Q33" s="110">
        <f>PZ!G33</f>
        <v>0</v>
      </c>
      <c r="R33" s="110">
        <f>ASC!G33</f>
        <v>0</v>
      </c>
      <c r="S33" s="110">
        <f>VTP!G33</f>
        <v>0</v>
      </c>
      <c r="T33" s="107">
        <f>PS!G33</f>
        <v>0</v>
      </c>
      <c r="U33" s="107">
        <f>KI!G33</f>
        <v>0</v>
      </c>
      <c r="V33" s="125">
        <f aca="true" t="shared" si="10" ref="V33:V44">SUM(M33:U33)</f>
        <v>0</v>
      </c>
      <c r="W33" s="21">
        <v>0</v>
      </c>
      <c r="X33" s="114">
        <v>0</v>
      </c>
      <c r="Y33" s="129">
        <f>SUM(V33:X33)</f>
        <v>0</v>
      </c>
      <c r="Z33" s="129">
        <f>SUM(L33+V33+X33)</f>
        <v>0</v>
      </c>
    </row>
    <row r="34" spans="1:26" ht="12.75">
      <c r="A34" s="37">
        <v>3</v>
      </c>
      <c r="B34" s="40" t="s">
        <v>48</v>
      </c>
      <c r="C34" s="41" t="s">
        <v>49</v>
      </c>
      <c r="D34" s="14">
        <f>FZV!G34</f>
        <v>0</v>
      </c>
      <c r="E34" s="14">
        <f>LF!G34</f>
        <v>0</v>
      </c>
      <c r="F34" s="14">
        <f>'FF'!G34</f>
        <v>0</v>
      </c>
      <c r="G34" s="54">
        <f>PřF!G34</f>
        <v>0</v>
      </c>
      <c r="H34" s="14">
        <f>PdF!G34</f>
        <v>0</v>
      </c>
      <c r="I34" s="15">
        <f>FTK!G35</f>
        <v>0</v>
      </c>
      <c r="J34" s="54">
        <f>CMTF!G34</f>
        <v>0</v>
      </c>
      <c r="K34" s="54">
        <f>PF!G34</f>
        <v>0</v>
      </c>
      <c r="L34" s="95">
        <f t="shared" si="9"/>
        <v>0</v>
      </c>
      <c r="M34" s="105">
        <f>RUP!G34</f>
        <v>0</v>
      </c>
      <c r="N34" s="105">
        <f>KUP!G34</f>
        <v>0</v>
      </c>
      <c r="O34" s="110">
        <f>VUP!G34</f>
        <v>0</v>
      </c>
      <c r="P34" s="110">
        <f>CVT!G34</f>
        <v>0</v>
      </c>
      <c r="Q34" s="110">
        <f>PZ!G34</f>
        <v>0</v>
      </c>
      <c r="R34" s="110">
        <f>ASC!G34</f>
        <v>0</v>
      </c>
      <c r="S34" s="110">
        <f>VTP!G34</f>
        <v>0</v>
      </c>
      <c r="T34" s="107">
        <f>PS!G34</f>
        <v>0</v>
      </c>
      <c r="U34" s="107">
        <f>KI!G34</f>
        <v>0</v>
      </c>
      <c r="V34" s="125">
        <f t="shared" si="10"/>
        <v>0</v>
      </c>
      <c r="W34" s="21">
        <v>0</v>
      </c>
      <c r="X34" s="114">
        <v>0</v>
      </c>
      <c r="Y34" s="129">
        <f aca="true" t="shared" si="11" ref="Y34:Y45">SUM(V34:X34)</f>
        <v>0</v>
      </c>
      <c r="Z34" s="129">
        <f aca="true" t="shared" si="12" ref="Z34:Z45">SUM(L34+V34+X34)</f>
        <v>0</v>
      </c>
    </row>
    <row r="35" spans="1:26" ht="12.75">
      <c r="A35" s="37">
        <v>4</v>
      </c>
      <c r="B35" s="40" t="s">
        <v>112</v>
      </c>
      <c r="C35" s="41" t="s">
        <v>113</v>
      </c>
      <c r="D35" s="14">
        <f>FZV!G35</f>
        <v>0</v>
      </c>
      <c r="E35" s="14">
        <f>LF!G35</f>
        <v>0</v>
      </c>
      <c r="F35" s="14">
        <f>'FF'!G35</f>
        <v>0</v>
      </c>
      <c r="G35" s="54">
        <f>PřF!G35</f>
        <v>0</v>
      </c>
      <c r="H35" s="14">
        <f>PdF!G35</f>
        <v>0</v>
      </c>
      <c r="I35" s="15">
        <f>FTK!G36</f>
        <v>0</v>
      </c>
      <c r="J35" s="54">
        <f>CMTF!G35</f>
        <v>0</v>
      </c>
      <c r="K35" s="54">
        <f>PF!G35</f>
        <v>0</v>
      </c>
      <c r="L35" s="95">
        <f t="shared" si="9"/>
        <v>0</v>
      </c>
      <c r="M35" s="105">
        <f>RUP!G35</f>
        <v>0</v>
      </c>
      <c r="N35" s="105">
        <f>KUP!G35</f>
        <v>0</v>
      </c>
      <c r="O35" s="110">
        <f>VUP!G35</f>
        <v>0</v>
      </c>
      <c r="P35" s="110">
        <f>CVT!G35</f>
        <v>0</v>
      </c>
      <c r="Q35" s="110">
        <f>PZ!G35</f>
        <v>0</v>
      </c>
      <c r="R35" s="110">
        <f>ASC!G35</f>
        <v>0</v>
      </c>
      <c r="S35" s="110">
        <f>VTP!G35</f>
        <v>0</v>
      </c>
      <c r="T35" s="107">
        <f>PS!G35</f>
        <v>0</v>
      </c>
      <c r="U35" s="107">
        <f>KI!G35</f>
        <v>0</v>
      </c>
      <c r="V35" s="125">
        <f t="shared" si="10"/>
        <v>0</v>
      </c>
      <c r="W35" s="19">
        <v>0</v>
      </c>
      <c r="X35" s="152">
        <v>0</v>
      </c>
      <c r="Y35" s="129">
        <f t="shared" si="11"/>
        <v>0</v>
      </c>
      <c r="Z35" s="129">
        <f t="shared" si="12"/>
        <v>0</v>
      </c>
    </row>
    <row r="36" spans="1:26" ht="12.75">
      <c r="A36" s="37">
        <v>5</v>
      </c>
      <c r="B36" s="40" t="s">
        <v>50</v>
      </c>
      <c r="C36" s="41" t="s">
        <v>51</v>
      </c>
      <c r="D36" s="14">
        <f>FZV!G36</f>
        <v>0</v>
      </c>
      <c r="E36" s="14">
        <f>LF!G36</f>
        <v>0</v>
      </c>
      <c r="F36" s="14">
        <f>'FF'!G36</f>
        <v>0</v>
      </c>
      <c r="G36" s="54">
        <f>PřF!G36</f>
        <v>0</v>
      </c>
      <c r="H36" s="14">
        <f>PdF!G36</f>
        <v>0</v>
      </c>
      <c r="I36" s="15">
        <f>FTK!G37</f>
        <v>0</v>
      </c>
      <c r="J36" s="54">
        <f>CMTF!G36</f>
        <v>0</v>
      </c>
      <c r="K36" s="54">
        <f>PF!G36</f>
        <v>0</v>
      </c>
      <c r="L36" s="95">
        <f t="shared" si="9"/>
        <v>0</v>
      </c>
      <c r="M36" s="105">
        <f>RUP!G36</f>
        <v>0</v>
      </c>
      <c r="N36" s="105">
        <f>KUP!G36</f>
        <v>0</v>
      </c>
      <c r="O36" s="110">
        <f>VUP!G36</f>
        <v>0</v>
      </c>
      <c r="P36" s="110">
        <f>CVT!G36</f>
        <v>0</v>
      </c>
      <c r="Q36" s="110">
        <f>PZ!G36</f>
        <v>0</v>
      </c>
      <c r="R36" s="110">
        <f>ASC!G36</f>
        <v>0</v>
      </c>
      <c r="S36" s="110">
        <f>VTP!G36</f>
        <v>0</v>
      </c>
      <c r="T36" s="107">
        <f>PS!G36</f>
        <v>0</v>
      </c>
      <c r="U36" s="107">
        <f>KI!G36</f>
        <v>0</v>
      </c>
      <c r="V36" s="125">
        <f t="shared" si="10"/>
        <v>0</v>
      </c>
      <c r="W36" s="21">
        <v>0</v>
      </c>
      <c r="X36" s="114">
        <v>0</v>
      </c>
      <c r="Y36" s="129">
        <f t="shared" si="11"/>
        <v>0</v>
      </c>
      <c r="Z36" s="129">
        <f t="shared" si="12"/>
        <v>0</v>
      </c>
    </row>
    <row r="37" spans="1:26" ht="12.75">
      <c r="A37" s="37">
        <v>6</v>
      </c>
      <c r="B37" s="40" t="s">
        <v>99</v>
      </c>
      <c r="C37" s="41" t="s">
        <v>111</v>
      </c>
      <c r="D37" s="14">
        <f>FZV!G37</f>
        <v>0</v>
      </c>
      <c r="E37" s="14">
        <f>LF!G37</f>
        <v>0</v>
      </c>
      <c r="F37" s="14">
        <f>'FF'!G37</f>
        <v>0</v>
      </c>
      <c r="G37" s="54">
        <f>PřF!G37</f>
        <v>0</v>
      </c>
      <c r="H37" s="14">
        <f>PdF!G37</f>
        <v>0</v>
      </c>
      <c r="I37" s="15">
        <f>FTK!G38</f>
        <v>0</v>
      </c>
      <c r="J37" s="54">
        <f>CMTF!G37</f>
        <v>0</v>
      </c>
      <c r="K37" s="54">
        <f>PF!G37</f>
        <v>0</v>
      </c>
      <c r="L37" s="95">
        <f t="shared" si="9"/>
        <v>0</v>
      </c>
      <c r="M37" s="105">
        <f>RUP!G37</f>
        <v>0</v>
      </c>
      <c r="N37" s="105">
        <f>KUP!G37</f>
        <v>0</v>
      </c>
      <c r="O37" s="110">
        <f>VUP!G37</f>
        <v>0</v>
      </c>
      <c r="P37" s="110">
        <f>CVT!G37</f>
        <v>0</v>
      </c>
      <c r="Q37" s="110">
        <f>PZ!G37</f>
        <v>0</v>
      </c>
      <c r="R37" s="110">
        <f>ASC!G37</f>
        <v>0</v>
      </c>
      <c r="S37" s="110">
        <f>VTP!G37</f>
        <v>0</v>
      </c>
      <c r="T37" s="107">
        <f>PS!G37</f>
        <v>0</v>
      </c>
      <c r="U37" s="107">
        <f>KI!G37</f>
        <v>0</v>
      </c>
      <c r="V37" s="125">
        <f t="shared" si="10"/>
        <v>0</v>
      </c>
      <c r="W37" s="21">
        <v>0</v>
      </c>
      <c r="X37" s="114">
        <v>0</v>
      </c>
      <c r="Y37" s="129">
        <f t="shared" si="11"/>
        <v>0</v>
      </c>
      <c r="Z37" s="129">
        <f t="shared" si="12"/>
        <v>0</v>
      </c>
    </row>
    <row r="38" spans="1:26" ht="12.75">
      <c r="A38" s="37">
        <v>7</v>
      </c>
      <c r="B38" s="40" t="s">
        <v>121</v>
      </c>
      <c r="C38" s="94" t="s">
        <v>95</v>
      </c>
      <c r="D38" s="14">
        <f>FZV!G38</f>
        <v>0</v>
      </c>
      <c r="E38" s="14">
        <f>LF!G38</f>
        <v>0</v>
      </c>
      <c r="F38" s="14">
        <f>'FF'!G38</f>
        <v>0</v>
      </c>
      <c r="G38" s="54">
        <f>PřF!G38</f>
        <v>0</v>
      </c>
      <c r="H38" s="14">
        <f>PdF!G38</f>
        <v>0</v>
      </c>
      <c r="I38" s="15">
        <f>FTK!G39</f>
        <v>0</v>
      </c>
      <c r="J38" s="54">
        <f>CMTF!G38</f>
        <v>0</v>
      </c>
      <c r="K38" s="54">
        <f>PF!G38</f>
        <v>0</v>
      </c>
      <c r="L38" s="95">
        <f t="shared" si="9"/>
        <v>0</v>
      </c>
      <c r="M38" s="105">
        <f>RUP!G38</f>
        <v>0</v>
      </c>
      <c r="N38" s="105">
        <f>KUP!G38</f>
        <v>0</v>
      </c>
      <c r="O38" s="110">
        <f>VUP!G38</f>
        <v>0</v>
      </c>
      <c r="P38" s="110">
        <f>CVT!G38</f>
        <v>0</v>
      </c>
      <c r="Q38" s="110">
        <f>PZ!G38</f>
        <v>0</v>
      </c>
      <c r="R38" s="110">
        <f>ASC!G38</f>
        <v>0</v>
      </c>
      <c r="S38" s="110">
        <f>VTP!G38</f>
        <v>0</v>
      </c>
      <c r="T38" s="107">
        <f>PS!G38</f>
        <v>0</v>
      </c>
      <c r="U38" s="107">
        <f>KI!G38</f>
        <v>0</v>
      </c>
      <c r="V38" s="125">
        <f t="shared" si="10"/>
        <v>0</v>
      </c>
      <c r="W38" s="21">
        <v>0</v>
      </c>
      <c r="X38" s="114">
        <v>0</v>
      </c>
      <c r="Y38" s="129">
        <f t="shared" si="11"/>
        <v>0</v>
      </c>
      <c r="Z38" s="129">
        <f t="shared" si="12"/>
        <v>0</v>
      </c>
    </row>
    <row r="39" spans="1:26" ht="12.75">
      <c r="A39" s="37">
        <v>8</v>
      </c>
      <c r="B39" s="40" t="s">
        <v>52</v>
      </c>
      <c r="C39" s="41" t="s">
        <v>32</v>
      </c>
      <c r="D39" s="14">
        <f>FZV!G39</f>
        <v>0</v>
      </c>
      <c r="E39" s="14">
        <f>LF!G39</f>
        <v>0</v>
      </c>
      <c r="F39" s="14">
        <f>'FF'!G39</f>
        <v>0</v>
      </c>
      <c r="G39" s="54">
        <f>PřF!G39</f>
        <v>0</v>
      </c>
      <c r="H39" s="14">
        <f>PdF!G39</f>
        <v>0</v>
      </c>
      <c r="I39" s="15">
        <f>FTK!G40</f>
        <v>0</v>
      </c>
      <c r="J39" s="54">
        <f>CMTF!G39</f>
        <v>0</v>
      </c>
      <c r="K39" s="54">
        <f>PF!G39</f>
        <v>0</v>
      </c>
      <c r="L39" s="95">
        <f t="shared" si="9"/>
        <v>0</v>
      </c>
      <c r="M39" s="105">
        <f>RUP!G39</f>
        <v>0</v>
      </c>
      <c r="N39" s="105">
        <f>KUP!G39</f>
        <v>0</v>
      </c>
      <c r="O39" s="110">
        <f>VUP!G39</f>
        <v>0</v>
      </c>
      <c r="P39" s="110">
        <f>CVT!G39</f>
        <v>0</v>
      </c>
      <c r="Q39" s="110">
        <f>PZ!G39</f>
        <v>0</v>
      </c>
      <c r="R39" s="110">
        <f>ASC!G39</f>
        <v>0</v>
      </c>
      <c r="S39" s="110">
        <f>VTP!G39</f>
        <v>0</v>
      </c>
      <c r="T39" s="107">
        <f>PS!G39</f>
        <v>0</v>
      </c>
      <c r="U39" s="107">
        <f>KI!G39</f>
        <v>0</v>
      </c>
      <c r="V39" s="125">
        <f t="shared" si="10"/>
        <v>0</v>
      </c>
      <c r="W39" s="113">
        <v>0</v>
      </c>
      <c r="X39" s="150">
        <v>0</v>
      </c>
      <c r="Y39" s="129">
        <f t="shared" si="11"/>
        <v>0</v>
      </c>
      <c r="Z39" s="129">
        <f t="shared" si="12"/>
        <v>0</v>
      </c>
    </row>
    <row r="40" spans="1:26" ht="12.75">
      <c r="A40" s="37">
        <f t="shared" si="4"/>
        <v>9</v>
      </c>
      <c r="B40" s="40" t="s">
        <v>53</v>
      </c>
      <c r="C40" s="41" t="s">
        <v>54</v>
      </c>
      <c r="D40" s="14">
        <f>FZV!G40</f>
        <v>0</v>
      </c>
      <c r="E40" s="14">
        <f>LF!G40</f>
        <v>0</v>
      </c>
      <c r="F40" s="14">
        <f>'FF'!G40</f>
        <v>0</v>
      </c>
      <c r="G40" s="54">
        <f>PřF!G40</f>
        <v>0</v>
      </c>
      <c r="H40" s="14">
        <f>PdF!G40</f>
        <v>0</v>
      </c>
      <c r="I40" s="15">
        <f>FTK!G41</f>
        <v>0</v>
      </c>
      <c r="J40" s="54">
        <f>CMTF!G40</f>
        <v>0</v>
      </c>
      <c r="K40" s="54">
        <f>PF!G40</f>
        <v>0</v>
      </c>
      <c r="L40" s="95">
        <f t="shared" si="9"/>
        <v>0</v>
      </c>
      <c r="M40" s="105">
        <f>RUP!G40</f>
        <v>0</v>
      </c>
      <c r="N40" s="105">
        <f>KUP!G40</f>
        <v>0</v>
      </c>
      <c r="O40" s="110">
        <f>VUP!G40</f>
        <v>0</v>
      </c>
      <c r="P40" s="110">
        <f>CVT!G40</f>
        <v>0</v>
      </c>
      <c r="Q40" s="110">
        <f>PZ!G40</f>
        <v>0</v>
      </c>
      <c r="R40" s="110">
        <f>ASC!G40</f>
        <v>0</v>
      </c>
      <c r="S40" s="110">
        <f>VTP!G40</f>
        <v>0</v>
      </c>
      <c r="T40" s="107">
        <f>PS!G40</f>
        <v>0</v>
      </c>
      <c r="U40" s="107">
        <f>KI!G40</f>
        <v>0</v>
      </c>
      <c r="V40" s="125">
        <f t="shared" si="10"/>
        <v>0</v>
      </c>
      <c r="W40" s="126">
        <v>0</v>
      </c>
      <c r="X40" s="151">
        <v>0</v>
      </c>
      <c r="Y40" s="129">
        <f t="shared" si="11"/>
        <v>0</v>
      </c>
      <c r="Z40" s="129">
        <f t="shared" si="12"/>
        <v>0</v>
      </c>
    </row>
    <row r="41" spans="1:26" ht="12.75">
      <c r="A41" s="37">
        <f t="shared" si="4"/>
        <v>10</v>
      </c>
      <c r="B41" s="40" t="s">
        <v>55</v>
      </c>
      <c r="C41" s="41" t="s">
        <v>118</v>
      </c>
      <c r="D41" s="14">
        <f>FZV!G41</f>
        <v>0</v>
      </c>
      <c r="E41" s="14">
        <f>LF!G41</f>
        <v>0</v>
      </c>
      <c r="F41" s="14">
        <f>'FF'!G41</f>
        <v>0</v>
      </c>
      <c r="G41" s="54">
        <f>PřF!G41</f>
        <v>0</v>
      </c>
      <c r="H41" s="14">
        <f>PdF!G41</f>
        <v>0</v>
      </c>
      <c r="I41" s="15">
        <f>FTK!G42</f>
        <v>0</v>
      </c>
      <c r="J41" s="54">
        <f>CMTF!G41</f>
        <v>0</v>
      </c>
      <c r="K41" s="54">
        <f>PF!G41</f>
        <v>0</v>
      </c>
      <c r="L41" s="95">
        <f t="shared" si="9"/>
        <v>0</v>
      </c>
      <c r="M41" s="105">
        <f>RUP!G41</f>
        <v>0</v>
      </c>
      <c r="N41" s="105">
        <f>KUP!G41</f>
        <v>0</v>
      </c>
      <c r="O41" s="110">
        <f>VUP!G41</f>
        <v>0</v>
      </c>
      <c r="P41" s="110">
        <f>CVT!G41</f>
        <v>0</v>
      </c>
      <c r="Q41" s="110">
        <f>PZ!G41</f>
        <v>0</v>
      </c>
      <c r="R41" s="110">
        <f>ASC!G41</f>
        <v>0</v>
      </c>
      <c r="S41" s="110">
        <f>VTP!G41</f>
        <v>0</v>
      </c>
      <c r="T41" s="107">
        <f>PS!G41</f>
        <v>0</v>
      </c>
      <c r="U41" s="107">
        <f>KI!G41</f>
        <v>0</v>
      </c>
      <c r="V41" s="125">
        <f t="shared" si="10"/>
        <v>0</v>
      </c>
      <c r="W41" s="21">
        <v>0</v>
      </c>
      <c r="X41" s="114">
        <v>0</v>
      </c>
      <c r="Y41" s="129">
        <f t="shared" si="11"/>
        <v>0</v>
      </c>
      <c r="Z41" s="129">
        <f t="shared" si="12"/>
        <v>0</v>
      </c>
    </row>
    <row r="42" spans="1:26" ht="12.75">
      <c r="A42" s="37">
        <v>11</v>
      </c>
      <c r="B42" s="40" t="s">
        <v>56</v>
      </c>
      <c r="C42" s="41" t="s">
        <v>57</v>
      </c>
      <c r="D42" s="14">
        <f>FZV!G42</f>
        <v>0</v>
      </c>
      <c r="E42" s="14">
        <f>LF!G42</f>
        <v>0</v>
      </c>
      <c r="F42" s="14">
        <f>'FF'!G42</f>
        <v>0</v>
      </c>
      <c r="G42" s="54">
        <f>PřF!G42</f>
        <v>0</v>
      </c>
      <c r="H42" s="14">
        <f>PdF!G42</f>
        <v>0</v>
      </c>
      <c r="I42" s="15">
        <f>FTK!G43</f>
        <v>0</v>
      </c>
      <c r="J42" s="54">
        <f>CMTF!G42</f>
        <v>0</v>
      </c>
      <c r="K42" s="54">
        <f>PF!G42</f>
        <v>0</v>
      </c>
      <c r="L42" s="95">
        <f t="shared" si="9"/>
        <v>0</v>
      </c>
      <c r="M42" s="105">
        <f>RUP!G42</f>
        <v>0</v>
      </c>
      <c r="N42" s="105">
        <f>KUP!G42</f>
        <v>0</v>
      </c>
      <c r="O42" s="110">
        <f>VUP!G42</f>
        <v>0</v>
      </c>
      <c r="P42" s="110">
        <f>CVT!G42</f>
        <v>0</v>
      </c>
      <c r="Q42" s="110">
        <f>PZ!G42</f>
        <v>0</v>
      </c>
      <c r="R42" s="110">
        <f>ASC!G42</f>
        <v>0</v>
      </c>
      <c r="S42" s="110">
        <f>VTP!G42</f>
        <v>0</v>
      </c>
      <c r="T42" s="107">
        <f>PS!G42</f>
        <v>0</v>
      </c>
      <c r="U42" s="107">
        <f>KI!G42</f>
        <v>0</v>
      </c>
      <c r="V42" s="125">
        <f t="shared" si="10"/>
        <v>0</v>
      </c>
      <c r="W42" s="127">
        <v>0</v>
      </c>
      <c r="X42" s="22">
        <v>0</v>
      </c>
      <c r="Y42" s="129">
        <f t="shared" si="11"/>
        <v>0</v>
      </c>
      <c r="Z42" s="129">
        <f t="shared" si="12"/>
        <v>0</v>
      </c>
    </row>
    <row r="43" spans="1:26" ht="12.75">
      <c r="A43" s="37">
        <f t="shared" si="4"/>
        <v>12</v>
      </c>
      <c r="B43" s="40" t="s">
        <v>58</v>
      </c>
      <c r="C43" s="41" t="s">
        <v>59</v>
      </c>
      <c r="D43" s="14">
        <f>FZV!G43</f>
        <v>564</v>
      </c>
      <c r="E43" s="14">
        <f>LF!G43</f>
        <v>55338</v>
      </c>
      <c r="F43" s="14">
        <f>'FF'!G43</f>
        <v>47117</v>
      </c>
      <c r="G43" s="54">
        <f>PřF!G43</f>
        <v>166389</v>
      </c>
      <c r="H43" s="14">
        <f>PdF!G43</f>
        <v>9146</v>
      </c>
      <c r="I43" s="15">
        <f>FTK!G44</f>
        <v>10083</v>
      </c>
      <c r="J43" s="54">
        <f>CMTF!G43</f>
        <v>12642</v>
      </c>
      <c r="K43" s="54">
        <f>PF!G43</f>
        <v>9678</v>
      </c>
      <c r="L43" s="95">
        <f t="shared" si="9"/>
        <v>310957</v>
      </c>
      <c r="M43" s="105">
        <f>RUP!G43</f>
        <v>23832</v>
      </c>
      <c r="N43" s="105">
        <f>KUP!G43</f>
        <v>10000</v>
      </c>
      <c r="O43" s="110">
        <f>VUP!G43</f>
        <v>0</v>
      </c>
      <c r="P43" s="110">
        <f>CVT!G43</f>
        <v>10000</v>
      </c>
      <c r="Q43" s="110">
        <f>PZ!G43</f>
        <v>0</v>
      </c>
      <c r="R43" s="110">
        <f>ASC!G43</f>
        <v>0</v>
      </c>
      <c r="S43" s="110">
        <f>VTP!G43</f>
        <v>0</v>
      </c>
      <c r="T43" s="107">
        <f>PS!G43</f>
        <v>0</v>
      </c>
      <c r="U43" s="107">
        <f>KI!G43</f>
        <v>0</v>
      </c>
      <c r="V43" s="125">
        <f t="shared" si="10"/>
        <v>43832</v>
      </c>
      <c r="W43" s="127">
        <v>0</v>
      </c>
      <c r="X43" s="22">
        <v>0</v>
      </c>
      <c r="Y43" s="129">
        <f t="shared" si="11"/>
        <v>43832</v>
      </c>
      <c r="Z43" s="129">
        <f t="shared" si="12"/>
        <v>354789</v>
      </c>
    </row>
    <row r="44" spans="1:26" ht="12.75">
      <c r="A44" s="37">
        <f t="shared" si="4"/>
        <v>13</v>
      </c>
      <c r="B44" s="40" t="s">
        <v>60</v>
      </c>
      <c r="C44" s="41" t="s">
        <v>61</v>
      </c>
      <c r="D44" s="14">
        <f>FZV!G44</f>
        <v>0</v>
      </c>
      <c r="E44" s="14">
        <f>LF!G44</f>
        <v>0</v>
      </c>
      <c r="F44" s="14">
        <f>'FF'!G44</f>
        <v>0</v>
      </c>
      <c r="G44" s="54">
        <f>PřF!G44</f>
        <v>0</v>
      </c>
      <c r="H44" s="14">
        <f>PdF!G44</f>
        <v>0</v>
      </c>
      <c r="I44" s="15">
        <f>FTK!G45</f>
        <v>0</v>
      </c>
      <c r="J44" s="54">
        <f>CMTF!G44</f>
        <v>0</v>
      </c>
      <c r="K44" s="54">
        <f>PF!G44</f>
        <v>0</v>
      </c>
      <c r="L44" s="95">
        <f t="shared" si="9"/>
        <v>0</v>
      </c>
      <c r="M44" s="105">
        <f>RUP!G44</f>
        <v>0</v>
      </c>
      <c r="N44" s="105">
        <f>KUP!G44</f>
        <v>0</v>
      </c>
      <c r="O44" s="110">
        <f>VUP!G44</f>
        <v>0</v>
      </c>
      <c r="P44" s="110">
        <f>CVT!G44</f>
        <v>0</v>
      </c>
      <c r="Q44" s="110">
        <f>PZ!G44</f>
        <v>0</v>
      </c>
      <c r="R44" s="110">
        <f>ASC!G44</f>
        <v>0</v>
      </c>
      <c r="S44" s="110">
        <f>VTP!G44</f>
        <v>0</v>
      </c>
      <c r="T44" s="107">
        <f>PS!G44</f>
        <v>0</v>
      </c>
      <c r="U44" s="107">
        <f>KI!G44</f>
        <v>0</v>
      </c>
      <c r="V44" s="125">
        <f t="shared" si="10"/>
        <v>0</v>
      </c>
      <c r="W44" s="127">
        <v>0</v>
      </c>
      <c r="X44" s="22">
        <v>0</v>
      </c>
      <c r="Y44" s="129">
        <f t="shared" si="11"/>
        <v>0</v>
      </c>
      <c r="Z44" s="129">
        <f t="shared" si="12"/>
        <v>0</v>
      </c>
    </row>
    <row r="45" spans="1:26" ht="13.5" thickBot="1">
      <c r="A45" s="74">
        <f t="shared" si="4"/>
        <v>14</v>
      </c>
      <c r="B45" s="49">
        <v>720</v>
      </c>
      <c r="C45" s="83" t="s">
        <v>96</v>
      </c>
      <c r="D45" s="14">
        <f>FZV!G45</f>
        <v>0</v>
      </c>
      <c r="E45" s="14">
        <f>LF!G45</f>
        <v>0</v>
      </c>
      <c r="F45" s="14">
        <f>'FF'!G45</f>
        <v>0</v>
      </c>
      <c r="G45" s="54">
        <f>PřF!G45</f>
        <v>0</v>
      </c>
      <c r="H45" s="14">
        <f>PdF!G45</f>
        <v>0</v>
      </c>
      <c r="I45" s="15">
        <f>FTK!G46</f>
        <v>0</v>
      </c>
      <c r="J45" s="54">
        <f>CMTF!G45</f>
        <v>0</v>
      </c>
      <c r="K45" s="53">
        <f>PF!E45</f>
        <v>0</v>
      </c>
      <c r="L45" s="132">
        <f t="shared" si="9"/>
        <v>0</v>
      </c>
      <c r="M45" s="105">
        <f>RUP!G45</f>
        <v>0</v>
      </c>
      <c r="N45" s="105">
        <f>KUP!G45</f>
        <v>0</v>
      </c>
      <c r="O45" s="110">
        <f>VUP!G45</f>
        <v>0</v>
      </c>
      <c r="P45" s="110">
        <f>CVT!G45</f>
        <v>0</v>
      </c>
      <c r="Q45" s="110">
        <f>PZ!G45</f>
        <v>0</v>
      </c>
      <c r="R45" s="110">
        <f>ASC!G45</f>
        <v>0</v>
      </c>
      <c r="S45" s="110">
        <f>VTP!G45</f>
        <v>0</v>
      </c>
      <c r="T45" s="107">
        <f>PS!G45</f>
        <v>0</v>
      </c>
      <c r="U45" s="107">
        <f>KI!G45</f>
        <v>0</v>
      </c>
      <c r="V45" s="124">
        <f>SUM(M45:T45)</f>
        <v>0</v>
      </c>
      <c r="W45" s="133">
        <v>0</v>
      </c>
      <c r="X45" s="153">
        <v>0</v>
      </c>
      <c r="Y45" s="129">
        <f t="shared" si="11"/>
        <v>0</v>
      </c>
      <c r="Z45" s="129">
        <f t="shared" si="12"/>
        <v>0</v>
      </c>
    </row>
    <row r="46" spans="1:26" ht="13.5" thickBot="1">
      <c r="A46" s="85">
        <f t="shared" si="4"/>
        <v>15</v>
      </c>
      <c r="B46" s="106" t="s">
        <v>62</v>
      </c>
      <c r="C46" s="96"/>
      <c r="D46" s="134">
        <f aca="true" t="shared" si="13" ref="D46:K46">D31-D9</f>
        <v>0</v>
      </c>
      <c r="E46" s="135">
        <f t="shared" si="13"/>
        <v>0</v>
      </c>
      <c r="F46" s="135">
        <f t="shared" si="13"/>
        <v>0</v>
      </c>
      <c r="G46" s="135">
        <f t="shared" si="13"/>
        <v>0</v>
      </c>
      <c r="H46" s="135">
        <f t="shared" si="13"/>
        <v>0</v>
      </c>
      <c r="I46" s="135">
        <f t="shared" si="13"/>
        <v>0</v>
      </c>
      <c r="J46" s="135">
        <f t="shared" si="13"/>
        <v>-7016</v>
      </c>
      <c r="K46" s="135">
        <f t="shared" si="13"/>
        <v>0</v>
      </c>
      <c r="L46" s="136">
        <f t="shared" si="9"/>
        <v>-7016</v>
      </c>
      <c r="M46" s="135">
        <f aca="true" t="shared" si="14" ref="M46:U46">M31-M9</f>
        <v>0</v>
      </c>
      <c r="N46" s="135">
        <f t="shared" si="14"/>
        <v>0</v>
      </c>
      <c r="O46" s="135">
        <f t="shared" si="14"/>
        <v>0</v>
      </c>
      <c r="P46" s="135">
        <f t="shared" si="14"/>
        <v>0</v>
      </c>
      <c r="Q46" s="135">
        <f t="shared" si="14"/>
        <v>0</v>
      </c>
      <c r="R46" s="135">
        <f t="shared" si="14"/>
        <v>0</v>
      </c>
      <c r="S46" s="135">
        <f t="shared" si="14"/>
        <v>0</v>
      </c>
      <c r="T46" s="135">
        <f t="shared" si="14"/>
        <v>0</v>
      </c>
      <c r="U46" s="135">
        <f t="shared" si="14"/>
        <v>0</v>
      </c>
      <c r="V46" s="137">
        <f>SUM(M46:U46)</f>
        <v>0</v>
      </c>
      <c r="W46" s="137">
        <f>SUM(O46:V46)</f>
        <v>0</v>
      </c>
      <c r="X46" s="137">
        <f>SUM(P46:W46)</f>
        <v>0</v>
      </c>
      <c r="Y46" s="139">
        <f>SUM(V46+X46)</f>
        <v>0</v>
      </c>
      <c r="Z46" s="138">
        <f>SUM(L46+Y46)</f>
        <v>-7016</v>
      </c>
    </row>
    <row r="47" spans="3:25" ht="12.75">
      <c r="C47" s="26"/>
      <c r="E47" s="24"/>
      <c r="G47" s="24"/>
      <c r="O47" s="51"/>
      <c r="W47" s="2"/>
      <c r="Y47" s="2"/>
    </row>
    <row r="48" spans="3:26" ht="12.75">
      <c r="C48" s="26"/>
      <c r="E48" s="24"/>
      <c r="G48" s="24"/>
      <c r="I48" s="24"/>
      <c r="K48" s="24"/>
      <c r="L48" s="161"/>
      <c r="O48" s="51"/>
      <c r="V48" s="162"/>
      <c r="Y48" s="2"/>
      <c r="Z48" s="2"/>
    </row>
    <row r="49" spans="3:12" ht="12.75">
      <c r="C49" s="26"/>
      <c r="L49" s="12"/>
    </row>
    <row r="50" spans="3:26" ht="12.75">
      <c r="C50" s="26"/>
      <c r="Z50" s="2"/>
    </row>
    <row r="51" spans="3:9" ht="12.75">
      <c r="C51" s="26"/>
      <c r="I51" s="2"/>
    </row>
    <row r="52" spans="3:9" ht="12.75">
      <c r="C52" s="26"/>
      <c r="I52" s="2"/>
    </row>
    <row r="53" spans="9:26" ht="12.75">
      <c r="I53" s="2"/>
      <c r="W53" s="2"/>
      <c r="Y53" s="18"/>
      <c r="Z53" s="2"/>
    </row>
    <row r="54" spans="17:26" ht="12.75">
      <c r="Q54" s="2"/>
      <c r="S54" s="2"/>
      <c r="W54" s="2"/>
      <c r="Y54" s="18"/>
      <c r="Z54" s="2"/>
    </row>
    <row r="55" spans="17:26" ht="12.75">
      <c r="Q55" s="2"/>
      <c r="W55" s="2"/>
      <c r="Z55" s="2"/>
    </row>
    <row r="57" ht="12.75">
      <c r="W57" s="2"/>
    </row>
    <row r="59" spans="17:23" ht="12.75">
      <c r="Q59" s="2"/>
      <c r="W59" s="2"/>
    </row>
    <row r="61" ht="12.75">
      <c r="W61" s="2"/>
    </row>
  </sheetData>
  <sheetProtection/>
  <mergeCells count="6">
    <mergeCell ref="A6:A7"/>
    <mergeCell ref="B6:B7"/>
    <mergeCell ref="C6:C7"/>
    <mergeCell ref="D6:K7"/>
    <mergeCell ref="W6:X7"/>
    <mergeCell ref="M6:U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="71" zoomScaleNormal="71" zoomScalePageLayoutView="0" workbookViewId="0" topLeftCell="A1">
      <selection activeCell="M27" sqref="M27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101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31" t="s">
        <v>3</v>
      </c>
      <c r="D6" s="32" t="s">
        <v>147</v>
      </c>
      <c r="E6" s="296" t="s">
        <v>0</v>
      </c>
      <c r="F6" s="295"/>
      <c r="G6" s="32" t="s">
        <v>103</v>
      </c>
      <c r="H6" s="31" t="s">
        <v>152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35"/>
      <c r="D7" s="36"/>
      <c r="E7" s="34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59" t="s">
        <v>150</v>
      </c>
      <c r="D8" s="217">
        <v>1</v>
      </c>
      <c r="E8" s="57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38">
        <f>E9+F9+G9</f>
        <v>44976</v>
      </c>
      <c r="E9" s="207">
        <f>SUM(E10:E30)</f>
        <v>42712</v>
      </c>
      <c r="F9" s="62">
        <f>SUM(F10:F30)</f>
        <v>1700</v>
      </c>
      <c r="G9" s="63">
        <f>SUM(G10:G30)</f>
        <v>564</v>
      </c>
      <c r="H9" s="64">
        <f>SUM(H10:H30)</f>
        <v>0</v>
      </c>
      <c r="I9" s="65">
        <f>SUM(I10:I30)</f>
        <v>44976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40">
        <f aca="true" t="shared" si="0" ref="D10:D46">E10+F10+G10</f>
        <v>2250</v>
      </c>
      <c r="E10" s="208">
        <v>2100</v>
      </c>
      <c r="F10" s="70">
        <v>150</v>
      </c>
      <c r="G10" s="71">
        <v>0</v>
      </c>
      <c r="H10" s="72">
        <v>0</v>
      </c>
      <c r="I10" s="73">
        <f aca="true" t="shared" si="1" ref="I10:I45">E10+F10+G10+H10</f>
        <v>2250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41">
        <f t="shared" si="0"/>
        <v>950</v>
      </c>
      <c r="E11" s="233">
        <v>800</v>
      </c>
      <c r="F11" s="43">
        <v>150</v>
      </c>
      <c r="G11" s="52">
        <v>0</v>
      </c>
      <c r="H11" s="38">
        <v>0</v>
      </c>
      <c r="I11" s="39">
        <f t="shared" si="1"/>
        <v>950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41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41">
        <f t="shared" si="0"/>
        <v>250</v>
      </c>
      <c r="E13" s="233">
        <v>150</v>
      </c>
      <c r="F13" s="43">
        <v>100</v>
      </c>
      <c r="G13" s="52">
        <v>0</v>
      </c>
      <c r="H13" s="38">
        <v>0</v>
      </c>
      <c r="I13" s="39">
        <f t="shared" si="1"/>
        <v>250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41">
        <f t="shared" si="0"/>
        <v>220</v>
      </c>
      <c r="E14" s="233">
        <v>180</v>
      </c>
      <c r="F14" s="43">
        <v>40</v>
      </c>
      <c r="G14" s="52">
        <v>0</v>
      </c>
      <c r="H14" s="38">
        <v>0</v>
      </c>
      <c r="I14" s="39">
        <f t="shared" si="1"/>
        <v>220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41">
        <f t="shared" si="0"/>
        <v>70</v>
      </c>
      <c r="E15" s="233">
        <v>0</v>
      </c>
      <c r="F15" s="43">
        <v>70</v>
      </c>
      <c r="G15" s="52">
        <v>0</v>
      </c>
      <c r="H15" s="38">
        <v>0</v>
      </c>
      <c r="I15" s="39">
        <f t="shared" si="1"/>
        <v>70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41">
        <f t="shared" si="0"/>
        <v>1954</v>
      </c>
      <c r="E16" s="233">
        <v>1700</v>
      </c>
      <c r="F16" s="43">
        <v>250</v>
      </c>
      <c r="G16" s="52">
        <v>4</v>
      </c>
      <c r="H16" s="38">
        <v>0</v>
      </c>
      <c r="I16" s="39">
        <f t="shared" si="1"/>
        <v>1954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41">
        <f t="shared" si="0"/>
        <v>21812</v>
      </c>
      <c r="E17" s="233">
        <v>21150</v>
      </c>
      <c r="F17" s="43">
        <v>250</v>
      </c>
      <c r="G17" s="52">
        <v>412</v>
      </c>
      <c r="H17" s="38">
        <v>0</v>
      </c>
      <c r="I17" s="39">
        <f t="shared" si="1"/>
        <v>21812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41">
        <f t="shared" si="0"/>
        <v>7416</v>
      </c>
      <c r="E18" s="234">
        <v>7191</v>
      </c>
      <c r="F18" s="45">
        <v>85</v>
      </c>
      <c r="G18" s="52">
        <v>140</v>
      </c>
      <c r="H18" s="38">
        <v>0</v>
      </c>
      <c r="I18" s="39">
        <f t="shared" si="1"/>
        <v>7416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41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41">
        <f t="shared" si="0"/>
        <v>898</v>
      </c>
      <c r="E20" s="234">
        <v>735</v>
      </c>
      <c r="F20" s="45">
        <v>155</v>
      </c>
      <c r="G20" s="52">
        <v>8</v>
      </c>
      <c r="H20" s="38">
        <v>0</v>
      </c>
      <c r="I20" s="39">
        <f t="shared" si="1"/>
        <v>898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41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41">
        <f t="shared" si="0"/>
        <v>2</v>
      </c>
      <c r="E22" s="233">
        <v>2</v>
      </c>
      <c r="F22" s="43">
        <v>0</v>
      </c>
      <c r="G22" s="52">
        <v>0</v>
      </c>
      <c r="H22" s="38">
        <v>0</v>
      </c>
      <c r="I22" s="39">
        <f t="shared" si="1"/>
        <v>2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41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41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41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41">
        <f t="shared" si="0"/>
        <v>3504</v>
      </c>
      <c r="E26" s="234">
        <v>3054</v>
      </c>
      <c r="F26" s="43">
        <v>450</v>
      </c>
      <c r="G26" s="52">
        <v>0</v>
      </c>
      <c r="H26" s="38">
        <v>0</v>
      </c>
      <c r="I26" s="39">
        <f t="shared" si="1"/>
        <v>3504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41">
        <f t="shared" si="0"/>
        <v>120</v>
      </c>
      <c r="E27" s="234">
        <v>120</v>
      </c>
      <c r="F27" s="43">
        <v>0</v>
      </c>
      <c r="G27" s="52">
        <v>0</v>
      </c>
      <c r="H27" s="38">
        <v>0</v>
      </c>
      <c r="I27" s="39">
        <f t="shared" si="1"/>
        <v>120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41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41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42">
        <f t="shared" si="0"/>
        <v>5530</v>
      </c>
      <c r="E30" s="235">
        <v>5530</v>
      </c>
      <c r="F30" s="77">
        <v>0</v>
      </c>
      <c r="G30" s="78">
        <v>0</v>
      </c>
      <c r="H30" s="79">
        <v>0</v>
      </c>
      <c r="I30" s="80">
        <f t="shared" si="1"/>
        <v>5530</v>
      </c>
    </row>
    <row r="31" spans="1:9" ht="11.25" thickBot="1">
      <c r="A31" s="81" t="s">
        <v>94</v>
      </c>
      <c r="B31" s="82" t="s">
        <v>43</v>
      </c>
      <c r="C31" s="201"/>
      <c r="D31" s="238">
        <f t="shared" si="0"/>
        <v>44976</v>
      </c>
      <c r="E31" s="207">
        <f>SUM(E32:E45)</f>
        <v>42712</v>
      </c>
      <c r="F31" s="62">
        <f>SUM(F32:F45)</f>
        <v>1700</v>
      </c>
      <c r="G31" s="63">
        <f>SUM(G32:G45)</f>
        <v>564</v>
      </c>
      <c r="H31" s="64">
        <f>SUM(H32:H45)</f>
        <v>0</v>
      </c>
      <c r="I31" s="63">
        <f t="shared" si="1"/>
        <v>44976</v>
      </c>
    </row>
    <row r="32" spans="1:9" ht="10.5">
      <c r="A32" s="218">
        <v>1</v>
      </c>
      <c r="B32" s="224" t="s">
        <v>44</v>
      </c>
      <c r="C32" s="200" t="s">
        <v>45</v>
      </c>
      <c r="D32" s="240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41">
        <f t="shared" si="0"/>
        <v>1000</v>
      </c>
      <c r="E33" s="233">
        <v>0</v>
      </c>
      <c r="F33" s="43">
        <v>1000</v>
      </c>
      <c r="G33" s="52">
        <v>0</v>
      </c>
      <c r="H33" s="38">
        <v>0</v>
      </c>
      <c r="I33" s="39">
        <f t="shared" si="1"/>
        <v>1000</v>
      </c>
    </row>
    <row r="34" spans="1:9" ht="10.5">
      <c r="A34" s="219">
        <v>3</v>
      </c>
      <c r="B34" s="225" t="s">
        <v>48</v>
      </c>
      <c r="C34" s="221" t="s">
        <v>49</v>
      </c>
      <c r="D34" s="241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41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41">
        <f t="shared" si="0"/>
        <v>50</v>
      </c>
      <c r="E36" s="233">
        <v>0</v>
      </c>
      <c r="F36" s="43">
        <v>50</v>
      </c>
      <c r="G36" s="52">
        <v>0</v>
      </c>
      <c r="H36" s="38">
        <v>0</v>
      </c>
      <c r="I36" s="39">
        <f t="shared" si="1"/>
        <v>50</v>
      </c>
    </row>
    <row r="37" spans="1:9" ht="10.5">
      <c r="A37" s="219">
        <v>6</v>
      </c>
      <c r="B37" s="225" t="s">
        <v>99</v>
      </c>
      <c r="C37" s="221" t="s">
        <v>111</v>
      </c>
      <c r="D37" s="241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41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41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41">
        <f t="shared" si="0"/>
        <v>350</v>
      </c>
      <c r="E40" s="233">
        <v>0</v>
      </c>
      <c r="F40" s="43">
        <v>350</v>
      </c>
      <c r="G40" s="52">
        <v>0</v>
      </c>
      <c r="H40" s="38">
        <v>0</v>
      </c>
      <c r="I40" s="39">
        <f t="shared" si="1"/>
        <v>350</v>
      </c>
    </row>
    <row r="41" spans="1:9" ht="10.5">
      <c r="A41" s="219">
        <f t="shared" si="2"/>
        <v>10</v>
      </c>
      <c r="B41" s="225" t="s">
        <v>55</v>
      </c>
      <c r="C41" s="221" t="s">
        <v>117</v>
      </c>
      <c r="D41" s="241">
        <f t="shared" si="0"/>
        <v>300</v>
      </c>
      <c r="E41" s="233">
        <v>0</v>
      </c>
      <c r="F41" s="43">
        <v>300</v>
      </c>
      <c r="G41" s="52">
        <v>0</v>
      </c>
      <c r="H41" s="38">
        <v>0</v>
      </c>
      <c r="I41" s="39">
        <f t="shared" si="1"/>
        <v>300</v>
      </c>
    </row>
    <row r="42" spans="1:9" ht="10.5">
      <c r="A42" s="219">
        <v>11</v>
      </c>
      <c r="B42" s="225" t="s">
        <v>56</v>
      </c>
      <c r="C42" s="221" t="s">
        <v>57</v>
      </c>
      <c r="D42" s="241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41">
        <f t="shared" si="0"/>
        <v>564</v>
      </c>
      <c r="E43" s="233">
        <v>0</v>
      </c>
      <c r="F43" s="43">
        <v>0</v>
      </c>
      <c r="G43" s="52">
        <v>564</v>
      </c>
      <c r="H43" s="38">
        <v>0</v>
      </c>
      <c r="I43" s="39">
        <f t="shared" si="1"/>
        <v>564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41">
        <f t="shared" si="0"/>
        <v>41462</v>
      </c>
      <c r="E44" s="237">
        <v>41462</v>
      </c>
      <c r="F44" s="48">
        <v>0</v>
      </c>
      <c r="G44" s="52">
        <v>0</v>
      </c>
      <c r="H44" s="38">
        <v>0</v>
      </c>
      <c r="I44" s="39">
        <f t="shared" si="1"/>
        <v>41462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42">
        <f t="shared" si="0"/>
        <v>1250</v>
      </c>
      <c r="E45" s="235">
        <v>1250</v>
      </c>
      <c r="F45" s="77">
        <v>0</v>
      </c>
      <c r="G45" s="78">
        <v>0</v>
      </c>
      <c r="H45" s="79">
        <v>0</v>
      </c>
      <c r="I45" s="80">
        <f t="shared" si="1"/>
        <v>1250</v>
      </c>
    </row>
    <row r="46" spans="1:9" ht="11.25" thickBot="1">
      <c r="A46" s="85">
        <f t="shared" si="2"/>
        <v>15</v>
      </c>
      <c r="B46" s="230" t="s">
        <v>62</v>
      </c>
      <c r="C46" s="202"/>
      <c r="D46" s="239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0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P33" sqref="P3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57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4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322363</v>
      </c>
      <c r="E9" s="207">
        <f>SUM(E10:E30)</f>
        <v>152525</v>
      </c>
      <c r="F9" s="62">
        <f>SUM(F10:F30)</f>
        <v>114500</v>
      </c>
      <c r="G9" s="63">
        <f>SUM(G10:G30)</f>
        <v>55338</v>
      </c>
      <c r="H9" s="64">
        <f>SUM(H10:H30)</f>
        <v>5260</v>
      </c>
      <c r="I9" s="65">
        <f>SUM(I10:I30)</f>
        <v>327623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20000</v>
      </c>
      <c r="E10" s="208">
        <v>8000</v>
      </c>
      <c r="F10" s="70">
        <v>10000</v>
      </c>
      <c r="G10" s="71">
        <v>2000</v>
      </c>
      <c r="H10" s="72">
        <v>900</v>
      </c>
      <c r="I10" s="73">
        <f aca="true" t="shared" si="1" ref="I10:I45">E10+F10+G10+H10</f>
        <v>20900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13758</v>
      </c>
      <c r="E11" s="233">
        <v>7000</v>
      </c>
      <c r="F11" s="43">
        <v>3500</v>
      </c>
      <c r="G11" s="52">
        <v>3258</v>
      </c>
      <c r="H11" s="38">
        <v>0</v>
      </c>
      <c r="I11" s="39">
        <f t="shared" si="1"/>
        <v>13758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3900</v>
      </c>
      <c r="E13" s="233">
        <v>2500</v>
      </c>
      <c r="F13" s="43">
        <v>1400</v>
      </c>
      <c r="G13" s="52">
        <v>0</v>
      </c>
      <c r="H13" s="38">
        <v>100</v>
      </c>
      <c r="I13" s="39">
        <f t="shared" si="1"/>
        <v>4000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4200</v>
      </c>
      <c r="E14" s="233">
        <v>3200</v>
      </c>
      <c r="F14" s="43">
        <v>1000</v>
      </c>
      <c r="G14" s="52">
        <v>0</v>
      </c>
      <c r="H14" s="38">
        <v>100</v>
      </c>
      <c r="I14" s="39">
        <f t="shared" si="1"/>
        <v>4300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14500</v>
      </c>
      <c r="E16" s="233">
        <v>8000</v>
      </c>
      <c r="F16" s="43">
        <v>6500</v>
      </c>
      <c r="G16" s="52">
        <v>0</v>
      </c>
      <c r="H16" s="38">
        <v>100</v>
      </c>
      <c r="I16" s="39">
        <f t="shared" si="1"/>
        <v>14600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172500</v>
      </c>
      <c r="E17" s="233">
        <v>73000</v>
      </c>
      <c r="F17" s="43">
        <v>62500</v>
      </c>
      <c r="G17" s="52">
        <v>37000</v>
      </c>
      <c r="H17" s="38">
        <v>3000</v>
      </c>
      <c r="I17" s="39">
        <f t="shared" si="1"/>
        <v>175500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51805</v>
      </c>
      <c r="E18" s="234">
        <v>21125</v>
      </c>
      <c r="F18" s="45">
        <v>18100</v>
      </c>
      <c r="G18" s="52">
        <v>12580</v>
      </c>
      <c r="H18" s="38">
        <v>1020</v>
      </c>
      <c r="I18" s="39">
        <f t="shared" si="1"/>
        <v>52825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38">
        <v>0</v>
      </c>
      <c r="H19" s="38">
        <v>0</v>
      </c>
      <c r="I19" s="39">
        <f t="shared" si="1"/>
        <v>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9200</v>
      </c>
      <c r="E20" s="234">
        <v>4700</v>
      </c>
      <c r="F20" s="45">
        <v>4000</v>
      </c>
      <c r="G20" s="38">
        <v>500</v>
      </c>
      <c r="H20" s="38">
        <v>40</v>
      </c>
      <c r="I20" s="39">
        <f t="shared" si="1"/>
        <v>9240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38">
        <v>0</v>
      </c>
      <c r="H21" s="38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38">
        <v>0</v>
      </c>
      <c r="H22" s="38">
        <v>0</v>
      </c>
      <c r="I22" s="39">
        <f t="shared" si="1"/>
        <v>0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38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38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38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27500</v>
      </c>
      <c r="E26" s="234">
        <v>20000</v>
      </c>
      <c r="F26" s="43">
        <v>7500</v>
      </c>
      <c r="G26" s="38">
        <v>0</v>
      </c>
      <c r="H26" s="38">
        <v>0</v>
      </c>
      <c r="I26" s="39">
        <f t="shared" si="1"/>
        <v>27500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5000</v>
      </c>
      <c r="E27" s="234">
        <v>5000</v>
      </c>
      <c r="F27" s="43">
        <v>0</v>
      </c>
      <c r="G27" s="38">
        <v>0</v>
      </c>
      <c r="H27" s="38">
        <v>0</v>
      </c>
      <c r="I27" s="39">
        <f t="shared" si="1"/>
        <v>5000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38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38">
        <v>0</v>
      </c>
      <c r="H29" s="38">
        <v>0</v>
      </c>
      <c r="I29" s="39">
        <f t="shared" si="1"/>
        <v>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43">
        <v>0</v>
      </c>
      <c r="F30" s="163">
        <v>0</v>
      </c>
      <c r="G30" s="157"/>
      <c r="H30" s="79">
        <v>0</v>
      </c>
      <c r="I30" s="80">
        <f>E30+F30+G30+H30</f>
        <v>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322363</v>
      </c>
      <c r="E31" s="207">
        <f>SUM(E32:E45)</f>
        <v>152525</v>
      </c>
      <c r="F31" s="62">
        <f>SUM(F32:F45)</f>
        <v>114500</v>
      </c>
      <c r="G31" s="63">
        <f>SUM(G32:G45)</f>
        <v>55338</v>
      </c>
      <c r="H31" s="64">
        <f>SUM(H32:H45)</f>
        <v>6500</v>
      </c>
      <c r="I31" s="63">
        <f t="shared" si="1"/>
        <v>328863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108000</v>
      </c>
      <c r="E33" s="233">
        <v>0</v>
      </c>
      <c r="F33" s="43">
        <v>108000</v>
      </c>
      <c r="G33" s="52">
        <v>0</v>
      </c>
      <c r="H33" s="38">
        <v>6500</v>
      </c>
      <c r="I33" s="39">
        <f t="shared" si="1"/>
        <v>114500</v>
      </c>
      <c r="K33" s="44"/>
    </row>
    <row r="34" spans="1:11" ht="10.5">
      <c r="A34" s="219">
        <v>3</v>
      </c>
      <c r="B34" s="225" t="s">
        <v>112</v>
      </c>
      <c r="C34" s="221" t="s">
        <v>113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48</v>
      </c>
      <c r="C35" s="221" t="s">
        <v>49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f t="shared" si="2"/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5000</v>
      </c>
      <c r="E40" s="233">
        <v>0</v>
      </c>
      <c r="F40" s="43">
        <v>5000</v>
      </c>
      <c r="G40" s="52">
        <v>0</v>
      </c>
      <c r="H40" s="38">
        <v>0</v>
      </c>
      <c r="I40" s="39">
        <f t="shared" si="1"/>
        <v>5000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1500</v>
      </c>
      <c r="E41" s="233">
        <v>0</v>
      </c>
      <c r="F41" s="43">
        <v>1500</v>
      </c>
      <c r="G41" s="52">
        <v>0</v>
      </c>
      <c r="H41" s="38">
        <v>0</v>
      </c>
      <c r="I41" s="39">
        <f t="shared" si="1"/>
        <v>1500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55338</v>
      </c>
      <c r="E43" s="233">
        <v>0</v>
      </c>
      <c r="F43" s="43">
        <v>0</v>
      </c>
      <c r="G43" s="52">
        <v>55338</v>
      </c>
      <c r="H43" s="38">
        <v>0</v>
      </c>
      <c r="I43" s="39">
        <f t="shared" si="1"/>
        <v>55338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152525</v>
      </c>
      <c r="E44" s="237">
        <v>152525</v>
      </c>
      <c r="F44" s="48">
        <v>0</v>
      </c>
      <c r="G44" s="52">
        <v>0</v>
      </c>
      <c r="H44" s="38">
        <v>0</v>
      </c>
      <c r="I44" s="39">
        <f t="shared" si="1"/>
        <v>152525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77">
        <v>0</v>
      </c>
      <c r="G45" s="78">
        <v>0</v>
      </c>
      <c r="H45" s="79">
        <v>0</v>
      </c>
      <c r="I45" s="80">
        <f t="shared" si="1"/>
        <v>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1240</v>
      </c>
      <c r="I46" s="90">
        <f>I31-I9</f>
        <v>1240</v>
      </c>
      <c r="K46" s="44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R48"/>
  <sheetViews>
    <sheetView view="pageLayout" zoomScale="73" zoomScalePageLayoutView="73" workbookViewId="0" topLeftCell="A1">
      <selection activeCell="L4" sqref="L4:L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7.57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110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7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8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48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228149</v>
      </c>
      <c r="E9" s="207">
        <f>SUM(E10:E30)</f>
        <v>140945</v>
      </c>
      <c r="F9" s="62">
        <f>SUM(F10:F30)</f>
        <v>40087</v>
      </c>
      <c r="G9" s="63">
        <f>SUM(G10:G30)</f>
        <v>47117</v>
      </c>
      <c r="H9" s="64">
        <f>SUM(H10:H30)</f>
        <v>6056</v>
      </c>
      <c r="I9" s="65">
        <f>SUM(I10:I30)</f>
        <v>234205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3330</v>
      </c>
      <c r="E10" s="208">
        <v>1937</v>
      </c>
      <c r="F10" s="70">
        <v>843</v>
      </c>
      <c r="G10" s="71">
        <v>550</v>
      </c>
      <c r="H10" s="72">
        <v>221</v>
      </c>
      <c r="I10" s="73">
        <f aca="true" t="shared" si="1" ref="I10:I45">E10+F10+G10+H10</f>
        <v>3551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5400</v>
      </c>
      <c r="E11" s="233">
        <v>5387</v>
      </c>
      <c r="F11" s="43">
        <v>13</v>
      </c>
      <c r="G11" s="52">
        <v>0</v>
      </c>
      <c r="H11" s="38">
        <v>0</v>
      </c>
      <c r="I11" s="39">
        <f t="shared" si="1"/>
        <v>5400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723</v>
      </c>
      <c r="E13" s="233">
        <v>648</v>
      </c>
      <c r="F13" s="43">
        <v>75</v>
      </c>
      <c r="G13" s="52">
        <v>0</v>
      </c>
      <c r="H13" s="38">
        <v>6</v>
      </c>
      <c r="I13" s="39">
        <f t="shared" si="1"/>
        <v>729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2793</v>
      </c>
      <c r="E14" s="233">
        <v>1763</v>
      </c>
      <c r="F14" s="43">
        <v>280</v>
      </c>
      <c r="G14" s="52">
        <v>750</v>
      </c>
      <c r="H14" s="38">
        <v>6</v>
      </c>
      <c r="I14" s="39">
        <f t="shared" si="1"/>
        <v>2799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666</v>
      </c>
      <c r="E15" s="233">
        <v>0</v>
      </c>
      <c r="F15" s="43">
        <v>666</v>
      </c>
      <c r="G15" s="52">
        <v>0</v>
      </c>
      <c r="H15" s="38">
        <v>3</v>
      </c>
      <c r="I15" s="39">
        <f t="shared" si="1"/>
        <v>669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11158</v>
      </c>
      <c r="E16" s="233">
        <v>6000</v>
      </c>
      <c r="F16" s="43">
        <v>3916</v>
      </c>
      <c r="G16" s="52">
        <v>1242</v>
      </c>
      <c r="H16" s="38">
        <v>1897</v>
      </c>
      <c r="I16" s="39">
        <f t="shared" si="1"/>
        <v>13055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135298</v>
      </c>
      <c r="E17" s="233">
        <v>95118</v>
      </c>
      <c r="F17" s="43">
        <v>11030</v>
      </c>
      <c r="G17" s="52">
        <v>29150</v>
      </c>
      <c r="H17" s="38">
        <v>2547</v>
      </c>
      <c r="I17" s="39">
        <f t="shared" si="1"/>
        <v>137845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43001</v>
      </c>
      <c r="E18" s="234">
        <v>30368</v>
      </c>
      <c r="F18" s="45">
        <v>2900</v>
      </c>
      <c r="G18" s="52">
        <v>9733</v>
      </c>
      <c r="H18" s="38">
        <v>520</v>
      </c>
      <c r="I18" s="39">
        <f t="shared" si="1"/>
        <v>43521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531</v>
      </c>
      <c r="E19" s="234">
        <v>375</v>
      </c>
      <c r="F19" s="45">
        <v>36</v>
      </c>
      <c r="G19" s="52">
        <v>120</v>
      </c>
      <c r="H19" s="38">
        <v>4</v>
      </c>
      <c r="I19" s="39">
        <f t="shared" si="1"/>
        <v>535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6761</v>
      </c>
      <c r="E20" s="234">
        <v>4565</v>
      </c>
      <c r="F20" s="45">
        <v>1767</v>
      </c>
      <c r="G20" s="52">
        <v>429</v>
      </c>
      <c r="H20" s="38">
        <v>43</v>
      </c>
      <c r="I20" s="39">
        <f t="shared" si="1"/>
        <v>6804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85</v>
      </c>
      <c r="E21" s="234">
        <v>69</v>
      </c>
      <c r="F21" s="45">
        <v>6</v>
      </c>
      <c r="G21" s="52">
        <v>10</v>
      </c>
      <c r="H21" s="38">
        <v>0</v>
      </c>
      <c r="I21" s="39">
        <f t="shared" si="1"/>
        <v>85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</v>
      </c>
      <c r="E22" s="233">
        <v>5</v>
      </c>
      <c r="F22" s="43">
        <v>0</v>
      </c>
      <c r="G22" s="52">
        <v>0</v>
      </c>
      <c r="H22" s="38">
        <v>0</v>
      </c>
      <c r="I22" s="39">
        <f t="shared" si="1"/>
        <v>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18</v>
      </c>
      <c r="E24" s="233">
        <v>0</v>
      </c>
      <c r="F24" s="43">
        <v>18</v>
      </c>
      <c r="G24" s="52">
        <v>0</v>
      </c>
      <c r="H24" s="38">
        <v>0</v>
      </c>
      <c r="I24" s="39">
        <f t="shared" si="1"/>
        <v>18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14351</v>
      </c>
      <c r="E26" s="236">
        <v>-7028</v>
      </c>
      <c r="F26" s="43">
        <v>17079</v>
      </c>
      <c r="G26" s="52">
        <v>4300</v>
      </c>
      <c r="H26" s="38">
        <v>809</v>
      </c>
      <c r="I26" s="39">
        <f t="shared" si="1"/>
        <v>15160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358</v>
      </c>
      <c r="E27" s="234">
        <v>358</v>
      </c>
      <c r="F27" s="43">
        <v>0</v>
      </c>
      <c r="G27" s="52">
        <v>0</v>
      </c>
      <c r="H27" s="38">
        <v>0</v>
      </c>
      <c r="I27" s="39">
        <f t="shared" si="1"/>
        <v>358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76</v>
      </c>
      <c r="E29" s="233">
        <v>65</v>
      </c>
      <c r="F29" s="43">
        <v>8</v>
      </c>
      <c r="G29" s="52">
        <v>3</v>
      </c>
      <c r="H29" s="38">
        <v>0</v>
      </c>
      <c r="I29" s="39">
        <f t="shared" si="1"/>
        <v>76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3595</v>
      </c>
      <c r="E30" s="235">
        <v>1315</v>
      </c>
      <c r="F30" s="77">
        <v>1450</v>
      </c>
      <c r="G30" s="78">
        <v>830</v>
      </c>
      <c r="H30" s="79">
        <v>0</v>
      </c>
      <c r="I30" s="80">
        <f t="shared" si="1"/>
        <v>3595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228149</v>
      </c>
      <c r="E31" s="244">
        <f>SUM(E32:E45)</f>
        <v>140945</v>
      </c>
      <c r="F31" s="169">
        <f>SUM(F32:F45)</f>
        <v>40087</v>
      </c>
      <c r="G31" s="63">
        <f>SUM(G32:G45)</f>
        <v>47117</v>
      </c>
      <c r="H31" s="64">
        <f>SUM(H32:H45)</f>
        <v>6856</v>
      </c>
      <c r="I31" s="63">
        <f t="shared" si="1"/>
        <v>235005</v>
      </c>
      <c r="K31" s="44"/>
    </row>
    <row r="32" spans="1:11" ht="10.5">
      <c r="A32" s="66">
        <v>1</v>
      </c>
      <c r="B32" s="67" t="s">
        <v>44</v>
      </c>
      <c r="C32" s="164" t="s">
        <v>45</v>
      </c>
      <c r="D32" s="211">
        <f t="shared" si="0"/>
        <v>100</v>
      </c>
      <c r="E32" s="245">
        <v>0</v>
      </c>
      <c r="F32" s="174">
        <v>100</v>
      </c>
      <c r="G32" s="38">
        <v>0</v>
      </c>
      <c r="H32" s="72">
        <v>0</v>
      </c>
      <c r="I32" s="73">
        <f t="shared" si="1"/>
        <v>100</v>
      </c>
      <c r="K32" s="44"/>
    </row>
    <row r="33" spans="1:11" ht="10.5">
      <c r="A33" s="37">
        <f t="shared" si="2"/>
        <v>2</v>
      </c>
      <c r="B33" s="40" t="s">
        <v>46</v>
      </c>
      <c r="C33" s="165" t="s">
        <v>47</v>
      </c>
      <c r="D33" s="212">
        <f t="shared" si="0"/>
        <v>12500</v>
      </c>
      <c r="E33" s="233">
        <v>0</v>
      </c>
      <c r="F33" s="175">
        <v>12500</v>
      </c>
      <c r="G33" s="38">
        <v>0</v>
      </c>
      <c r="H33" s="38">
        <v>6827</v>
      </c>
      <c r="I33" s="39">
        <f t="shared" si="1"/>
        <v>19327</v>
      </c>
      <c r="K33" s="44"/>
    </row>
    <row r="34" spans="1:11" ht="10.5">
      <c r="A34" s="37">
        <v>3</v>
      </c>
      <c r="B34" s="40" t="s">
        <v>48</v>
      </c>
      <c r="C34" s="165" t="s">
        <v>49</v>
      </c>
      <c r="D34" s="212">
        <f t="shared" si="0"/>
        <v>360</v>
      </c>
      <c r="E34" s="233">
        <v>0</v>
      </c>
      <c r="F34" s="175">
        <v>360</v>
      </c>
      <c r="G34" s="38">
        <v>0</v>
      </c>
      <c r="H34" s="38">
        <v>29</v>
      </c>
      <c r="I34" s="39">
        <f t="shared" si="1"/>
        <v>389</v>
      </c>
      <c r="K34" s="44"/>
    </row>
    <row r="35" spans="1:11" ht="10.5">
      <c r="A35" s="37">
        <v>4</v>
      </c>
      <c r="B35" s="40" t="s">
        <v>112</v>
      </c>
      <c r="C35" s="165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>SUM(E35:H35)</f>
        <v>0</v>
      </c>
      <c r="K35" s="44"/>
    </row>
    <row r="36" spans="1:11" ht="10.5">
      <c r="A36" s="37">
        <v>5</v>
      </c>
      <c r="B36" s="40" t="s">
        <v>50</v>
      </c>
      <c r="C36" s="165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  <c r="K36" s="44"/>
    </row>
    <row r="37" spans="1:11" ht="10.5">
      <c r="A37" s="37">
        <v>6</v>
      </c>
      <c r="B37" s="40" t="s">
        <v>99</v>
      </c>
      <c r="C37" s="165" t="s">
        <v>111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  <c r="K37" s="44"/>
    </row>
    <row r="38" spans="1:11" ht="10.5">
      <c r="A38" s="37">
        <v>7</v>
      </c>
      <c r="B38" s="40" t="s">
        <v>121</v>
      </c>
      <c r="C38" s="166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  <c r="K38" s="44"/>
    </row>
    <row r="39" spans="1:11" ht="10.5">
      <c r="A39" s="37">
        <v>8</v>
      </c>
      <c r="B39" s="40" t="s">
        <v>52</v>
      </c>
      <c r="C39" s="165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  <c r="K39" s="44"/>
    </row>
    <row r="40" spans="1:11" ht="10.5">
      <c r="A40" s="37">
        <f t="shared" si="2"/>
        <v>9</v>
      </c>
      <c r="B40" s="40" t="s">
        <v>53</v>
      </c>
      <c r="C40" s="165" t="s">
        <v>54</v>
      </c>
      <c r="D40" s="212">
        <f t="shared" si="0"/>
        <v>14179</v>
      </c>
      <c r="E40" s="233">
        <v>0</v>
      </c>
      <c r="F40" s="175">
        <v>14179</v>
      </c>
      <c r="G40" s="38">
        <v>0</v>
      </c>
      <c r="H40" s="38">
        <v>0</v>
      </c>
      <c r="I40" s="39">
        <f t="shared" si="1"/>
        <v>14179</v>
      </c>
      <c r="K40" s="44"/>
    </row>
    <row r="41" spans="1:11" ht="10.5">
      <c r="A41" s="37">
        <f t="shared" si="2"/>
        <v>10</v>
      </c>
      <c r="B41" s="40" t="s">
        <v>55</v>
      </c>
      <c r="C41" s="165" t="s">
        <v>118</v>
      </c>
      <c r="D41" s="212">
        <f t="shared" si="0"/>
        <v>10548</v>
      </c>
      <c r="E41" s="233">
        <v>0</v>
      </c>
      <c r="F41" s="175">
        <v>10548</v>
      </c>
      <c r="G41" s="38">
        <v>0</v>
      </c>
      <c r="H41" s="38">
        <v>0</v>
      </c>
      <c r="I41" s="39">
        <f t="shared" si="1"/>
        <v>10548</v>
      </c>
      <c r="K41" s="44"/>
    </row>
    <row r="42" spans="1:11" ht="10.5">
      <c r="A42" s="37">
        <v>11</v>
      </c>
      <c r="B42" s="40" t="s">
        <v>56</v>
      </c>
      <c r="C42" s="165" t="s">
        <v>57</v>
      </c>
      <c r="D42" s="212">
        <f t="shared" si="0"/>
        <v>0</v>
      </c>
      <c r="E42" s="233">
        <v>0</v>
      </c>
      <c r="F42" s="175">
        <v>0</v>
      </c>
      <c r="G42" s="38">
        <v>0</v>
      </c>
      <c r="H42" s="38">
        <v>0</v>
      </c>
      <c r="I42" s="39">
        <f t="shared" si="1"/>
        <v>0</v>
      </c>
      <c r="K42" s="44"/>
    </row>
    <row r="43" spans="1:11" ht="10.5">
      <c r="A43" s="37">
        <f t="shared" si="2"/>
        <v>12</v>
      </c>
      <c r="B43" s="40" t="s">
        <v>58</v>
      </c>
      <c r="C43" s="165" t="s">
        <v>59</v>
      </c>
      <c r="D43" s="212">
        <f t="shared" si="0"/>
        <v>47117</v>
      </c>
      <c r="E43" s="233">
        <v>0</v>
      </c>
      <c r="F43" s="176">
        <v>0</v>
      </c>
      <c r="G43" s="38">
        <v>47117</v>
      </c>
      <c r="H43" s="38">
        <v>0</v>
      </c>
      <c r="I43" s="39">
        <f t="shared" si="1"/>
        <v>47117</v>
      </c>
      <c r="K43" s="44"/>
    </row>
    <row r="44" spans="1:11" ht="10.5">
      <c r="A44" s="37">
        <f t="shared" si="2"/>
        <v>13</v>
      </c>
      <c r="B44" s="40" t="s">
        <v>60</v>
      </c>
      <c r="C44" s="165" t="s">
        <v>61</v>
      </c>
      <c r="D44" s="212">
        <f t="shared" si="0"/>
        <v>140911</v>
      </c>
      <c r="E44" s="237">
        <v>140911</v>
      </c>
      <c r="F44" s="177">
        <v>0</v>
      </c>
      <c r="G44" s="38">
        <v>0</v>
      </c>
      <c r="H44" s="38">
        <v>0</v>
      </c>
      <c r="I44" s="39">
        <f t="shared" si="1"/>
        <v>140911</v>
      </c>
      <c r="K44" s="44"/>
    </row>
    <row r="45" spans="1:11" ht="11.25" thickBot="1">
      <c r="A45" s="74">
        <f t="shared" si="2"/>
        <v>14</v>
      </c>
      <c r="B45" s="49">
        <v>720</v>
      </c>
      <c r="C45" s="167" t="s">
        <v>96</v>
      </c>
      <c r="D45" s="213">
        <f t="shared" si="0"/>
        <v>2434</v>
      </c>
      <c r="E45" s="246">
        <v>34</v>
      </c>
      <c r="F45" s="178">
        <v>2400</v>
      </c>
      <c r="G45" s="79">
        <v>0</v>
      </c>
      <c r="H45" s="79">
        <v>0</v>
      </c>
      <c r="I45" s="80">
        <f t="shared" si="1"/>
        <v>2434</v>
      </c>
      <c r="K45" s="44"/>
    </row>
    <row r="46" spans="1:11" ht="11.25" thickBot="1">
      <c r="A46" s="85">
        <f t="shared" si="2"/>
        <v>15</v>
      </c>
      <c r="B46" s="86" t="s">
        <v>62</v>
      </c>
      <c r="C46" s="202"/>
      <c r="D46" s="215">
        <f t="shared" si="0"/>
        <v>0</v>
      </c>
      <c r="E46" s="247">
        <f>E31-E9</f>
        <v>0</v>
      </c>
      <c r="F46" s="170">
        <f>F31-F9</f>
        <v>0</v>
      </c>
      <c r="G46" s="90">
        <f>G31-G9</f>
        <v>0</v>
      </c>
      <c r="H46" s="91">
        <f>H31-H9</f>
        <v>800</v>
      </c>
      <c r="I46" s="90">
        <f>I31-I9</f>
        <v>800</v>
      </c>
      <c r="K46" s="44"/>
    </row>
    <row r="48" spans="3:4" ht="10.5">
      <c r="C48" s="186"/>
      <c r="D48" s="186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>
    <tabColor rgb="FF92D050"/>
  </sheetPr>
  <dimension ref="A2:R47"/>
  <sheetViews>
    <sheetView zoomScale="84" zoomScaleNormal="84" zoomScalePageLayoutView="0" workbookViewId="0" topLeftCell="A1">
      <selection activeCell="N36" sqref="N36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0039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1.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405050</v>
      </c>
      <c r="E9" s="207">
        <f>SUM(E10:E30)</f>
        <v>195930</v>
      </c>
      <c r="F9" s="62">
        <f>SUM(F10:F30)</f>
        <v>42731</v>
      </c>
      <c r="G9" s="63">
        <f>SUM(G10:G30)</f>
        <v>166389</v>
      </c>
      <c r="H9" s="64">
        <f>SUM(H10:H30)</f>
        <v>1820</v>
      </c>
      <c r="I9" s="65">
        <f>SUM(I10:I30)</f>
        <v>406870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18450</v>
      </c>
      <c r="E10" s="245">
        <v>5950</v>
      </c>
      <c r="F10" s="174">
        <v>3500</v>
      </c>
      <c r="G10" s="72">
        <v>9000</v>
      </c>
      <c r="H10" s="72">
        <v>700</v>
      </c>
      <c r="I10" s="73">
        <f aca="true" t="shared" si="1" ref="I10:I24">E10+F10+G10+H10</f>
        <v>19150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23900</v>
      </c>
      <c r="E11" s="233">
        <v>16800</v>
      </c>
      <c r="F11" s="175">
        <v>900</v>
      </c>
      <c r="G11" s="38">
        <v>6200</v>
      </c>
      <c r="H11" s="38">
        <v>0</v>
      </c>
      <c r="I11" s="39">
        <f t="shared" si="1"/>
        <v>23900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300</v>
      </c>
      <c r="E12" s="233"/>
      <c r="F12" s="175">
        <v>300</v>
      </c>
      <c r="G12" s="38">
        <v>0</v>
      </c>
      <c r="H12" s="38">
        <v>0</v>
      </c>
      <c r="I12" s="39">
        <f t="shared" si="1"/>
        <v>300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4250</v>
      </c>
      <c r="E13" s="233">
        <v>1900</v>
      </c>
      <c r="F13" s="175">
        <v>450</v>
      </c>
      <c r="G13" s="38">
        <v>1900</v>
      </c>
      <c r="H13" s="38">
        <v>20</v>
      </c>
      <c r="I13" s="39">
        <f t="shared" si="1"/>
        <v>4270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5750</v>
      </c>
      <c r="E14" s="233">
        <v>1500</v>
      </c>
      <c r="F14" s="175">
        <v>1250</v>
      </c>
      <c r="G14" s="38">
        <v>3000</v>
      </c>
      <c r="H14" s="38">
        <v>70</v>
      </c>
      <c r="I14" s="39">
        <f t="shared" si="1"/>
        <v>5820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1600</v>
      </c>
      <c r="E15" s="233"/>
      <c r="F15" s="175">
        <v>1600</v>
      </c>
      <c r="G15" s="38">
        <v>0</v>
      </c>
      <c r="H15" s="38">
        <v>5</v>
      </c>
      <c r="I15" s="39">
        <f t="shared" si="1"/>
        <v>1605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14021</v>
      </c>
      <c r="E16" s="233">
        <v>4621</v>
      </c>
      <c r="F16" s="175">
        <v>2800</v>
      </c>
      <c r="G16" s="38">
        <v>6600</v>
      </c>
      <c r="H16" s="38">
        <v>160</v>
      </c>
      <c r="I16" s="39">
        <f t="shared" si="1"/>
        <v>14181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212400</v>
      </c>
      <c r="E17" s="233">
        <v>110000</v>
      </c>
      <c r="F17" s="175">
        <v>7400</v>
      </c>
      <c r="G17" s="38">
        <v>95000</v>
      </c>
      <c r="H17" s="38">
        <v>600</v>
      </c>
      <c r="I17" s="39">
        <f t="shared" si="1"/>
        <v>213000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72216</v>
      </c>
      <c r="E18" s="234">
        <v>37400</v>
      </c>
      <c r="F18" s="176">
        <v>2516</v>
      </c>
      <c r="G18" s="38">
        <v>32300</v>
      </c>
      <c r="H18" s="38">
        <v>204</v>
      </c>
      <c r="I18" s="39">
        <f t="shared" si="1"/>
        <v>72420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872</v>
      </c>
      <c r="E19" s="234">
        <v>463</v>
      </c>
      <c r="F19" s="176">
        <v>10</v>
      </c>
      <c r="G19" s="38">
        <v>399</v>
      </c>
      <c r="H19" s="38">
        <v>3</v>
      </c>
      <c r="I19" s="39">
        <f t="shared" si="1"/>
        <v>875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9550</v>
      </c>
      <c r="E20" s="234">
        <v>4900</v>
      </c>
      <c r="F20" s="176">
        <v>2850</v>
      </c>
      <c r="G20" s="38">
        <v>1800</v>
      </c>
      <c r="H20" s="38">
        <v>8</v>
      </c>
      <c r="I20" s="39">
        <f t="shared" si="1"/>
        <v>9558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195</v>
      </c>
      <c r="E21" s="234">
        <v>130</v>
      </c>
      <c r="F21" s="176">
        <v>5</v>
      </c>
      <c r="G21" s="38">
        <v>60</v>
      </c>
      <c r="H21" s="38">
        <v>0</v>
      </c>
      <c r="I21" s="39">
        <f t="shared" si="1"/>
        <v>195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55</v>
      </c>
      <c r="E22" s="233">
        <v>55</v>
      </c>
      <c r="F22" s="38">
        <v>0</v>
      </c>
      <c r="G22" s="38">
        <v>0</v>
      </c>
      <c r="H22" s="38">
        <v>0</v>
      </c>
      <c r="I22" s="39">
        <f t="shared" si="1"/>
        <v>55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/>
      <c r="F23" s="38">
        <v>0</v>
      </c>
      <c r="G23" s="38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/>
      <c r="F24" s="38">
        <v>0</v>
      </c>
      <c r="G24" s="38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/>
      <c r="F25" s="38">
        <v>0</v>
      </c>
      <c r="G25" s="38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27000</v>
      </c>
      <c r="E26" s="236">
        <v>9000</v>
      </c>
      <c r="F26" s="175">
        <v>18000</v>
      </c>
      <c r="G26" s="38">
        <v>0</v>
      </c>
      <c r="H26" s="38">
        <v>50</v>
      </c>
      <c r="I26" s="39">
        <f aca="true" t="shared" si="3" ref="I26:I45">E26+F26+G26+H26</f>
        <v>27050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12176</v>
      </c>
      <c r="E27" s="234">
        <v>2676</v>
      </c>
      <c r="F27" s="175">
        <v>0</v>
      </c>
      <c r="G27" s="38">
        <v>9500</v>
      </c>
      <c r="H27" s="38">
        <v>0</v>
      </c>
      <c r="I27" s="39">
        <f t="shared" si="3"/>
        <v>12176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/>
      <c r="F28" s="175">
        <v>0</v>
      </c>
      <c r="G28" s="38">
        <v>0</v>
      </c>
      <c r="H28" s="38">
        <v>0</v>
      </c>
      <c r="I28" s="39">
        <f t="shared" si="3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45</v>
      </c>
      <c r="E29" s="233">
        <v>35</v>
      </c>
      <c r="F29" s="175">
        <v>0</v>
      </c>
      <c r="G29" s="38">
        <v>10</v>
      </c>
      <c r="H29" s="38">
        <v>0</v>
      </c>
      <c r="I29" s="39">
        <f t="shared" si="3"/>
        <v>45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2270</v>
      </c>
      <c r="E30" s="246">
        <v>500</v>
      </c>
      <c r="F30" s="178">
        <v>1150</v>
      </c>
      <c r="G30" s="79">
        <v>620</v>
      </c>
      <c r="H30" s="79">
        <v>0</v>
      </c>
      <c r="I30" s="80">
        <f t="shared" si="3"/>
        <v>2270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405000</v>
      </c>
      <c r="E31" s="244">
        <f>SUM(E32:E45)</f>
        <v>193674</v>
      </c>
      <c r="F31" s="169">
        <f>SUM(F32:F45)</f>
        <v>44937</v>
      </c>
      <c r="G31" s="63">
        <f>SUM(G32:G45)</f>
        <v>166389</v>
      </c>
      <c r="H31" s="64">
        <f>SUM(H32:H45)</f>
        <v>1870</v>
      </c>
      <c r="I31" s="63">
        <f t="shared" si="3"/>
        <v>406870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4">
        <v>0</v>
      </c>
      <c r="G32" s="38">
        <v>0</v>
      </c>
      <c r="H32" s="72">
        <v>0</v>
      </c>
      <c r="I32" s="73">
        <f t="shared" si="3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11000</v>
      </c>
      <c r="E33" s="233">
        <v>0</v>
      </c>
      <c r="F33" s="175">
        <v>11000</v>
      </c>
      <c r="G33" s="38">
        <v>0</v>
      </c>
      <c r="H33" s="38">
        <v>1800</v>
      </c>
      <c r="I33" s="39">
        <f t="shared" si="3"/>
        <v>12800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270</v>
      </c>
      <c r="E34" s="233">
        <v>0</v>
      </c>
      <c r="F34" s="175">
        <v>270</v>
      </c>
      <c r="G34" s="38">
        <v>0</v>
      </c>
      <c r="H34" s="38">
        <v>0</v>
      </c>
      <c r="I34" s="39">
        <f t="shared" si="3"/>
        <v>270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3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3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6">
        <v>0</v>
      </c>
      <c r="G37" s="38">
        <v>0</v>
      </c>
      <c r="H37" s="38">
        <v>0</v>
      </c>
      <c r="I37" s="39">
        <f t="shared" si="3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3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3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16800</v>
      </c>
      <c r="E40" s="233">
        <v>0</v>
      </c>
      <c r="F40" s="176">
        <v>16800</v>
      </c>
      <c r="G40" s="38">
        <v>0</v>
      </c>
      <c r="H40" s="38">
        <v>0</v>
      </c>
      <c r="I40" s="39">
        <f t="shared" si="3"/>
        <v>16800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14017</v>
      </c>
      <c r="E41" s="233">
        <v>0</v>
      </c>
      <c r="F41" s="176">
        <v>14017</v>
      </c>
      <c r="G41" s="38">
        <v>0</v>
      </c>
      <c r="H41" s="38">
        <v>70</v>
      </c>
      <c r="I41" s="39">
        <f t="shared" si="3"/>
        <v>14087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3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168989</v>
      </c>
      <c r="E43" s="233">
        <v>0</v>
      </c>
      <c r="F43" s="176">
        <v>2600</v>
      </c>
      <c r="G43" s="38">
        <v>166389</v>
      </c>
      <c r="H43" s="38">
        <v>0</v>
      </c>
      <c r="I43" s="39">
        <f t="shared" si="3"/>
        <v>168989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193054</v>
      </c>
      <c r="E44" s="237">
        <v>193054</v>
      </c>
      <c r="F44" s="177">
        <v>0</v>
      </c>
      <c r="G44" s="38">
        <v>0</v>
      </c>
      <c r="H44" s="38">
        <v>0</v>
      </c>
      <c r="I44" s="39">
        <f t="shared" si="3"/>
        <v>193054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870</v>
      </c>
      <c r="E45" s="246">
        <v>620</v>
      </c>
      <c r="F45" s="178">
        <v>250</v>
      </c>
      <c r="G45" s="79">
        <v>0</v>
      </c>
      <c r="H45" s="38">
        <v>0</v>
      </c>
      <c r="I45" s="80">
        <f t="shared" si="3"/>
        <v>870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-50</v>
      </c>
      <c r="E46" s="247">
        <f>E31-E9</f>
        <v>-2256</v>
      </c>
      <c r="F46" s="170">
        <f>F31-F9</f>
        <v>2206</v>
      </c>
      <c r="G46" s="90">
        <f>G31-G9</f>
        <v>0</v>
      </c>
      <c r="H46" s="91">
        <f>H31-H9</f>
        <v>50</v>
      </c>
      <c r="I46" s="90">
        <f>I31-I9</f>
        <v>0</v>
      </c>
      <c r="K46" s="44"/>
    </row>
    <row r="47" ht="10.5">
      <c r="K47" s="44"/>
    </row>
    <row r="84" ht="10.5"/>
    <row r="85" ht="10.5"/>
    <row r="86" ht="10.5"/>
    <row r="87" ht="10.5"/>
    <row r="88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R59"/>
  <sheetViews>
    <sheetView zoomScale="78" zoomScaleNormal="78" zoomScalePageLayoutView="0" workbookViewId="0" topLeftCell="A1">
      <selection activeCell="O15" sqref="O1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71093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114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2" t="s">
        <v>91</v>
      </c>
      <c r="B6" s="32" t="s">
        <v>2</v>
      </c>
      <c r="C6" s="203" t="s">
        <v>3</v>
      </c>
      <c r="D6" s="32" t="s">
        <v>147</v>
      </c>
      <c r="E6" s="294" t="s">
        <v>0</v>
      </c>
      <c r="F6" s="295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3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154146</v>
      </c>
      <c r="E9" s="244">
        <f>SUM(E10:E30)</f>
        <v>131620</v>
      </c>
      <c r="F9" s="169">
        <f>SUM(F10:F30)</f>
        <v>13380</v>
      </c>
      <c r="G9" s="63">
        <f>SUM(G10:G30)</f>
        <v>9146</v>
      </c>
      <c r="H9" s="64">
        <f>SUM(H10:H30)</f>
        <v>0</v>
      </c>
      <c r="I9" s="65">
        <f>SUM(I10:I30)</f>
        <v>154146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7029</v>
      </c>
      <c r="E10" s="245">
        <v>4850</v>
      </c>
      <c r="F10" s="174">
        <v>1410</v>
      </c>
      <c r="G10" s="72">
        <v>769</v>
      </c>
      <c r="H10" s="38">
        <v>0</v>
      </c>
      <c r="I10" s="73">
        <f aca="true" t="shared" si="1" ref="I10:I45">E10+F10+G10+H10</f>
        <v>7029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7500</v>
      </c>
      <c r="E11" s="233">
        <v>7500</v>
      </c>
      <c r="F11" s="175">
        <v>0</v>
      </c>
      <c r="G11" s="38">
        <v>0</v>
      </c>
      <c r="H11" s="38">
        <v>0</v>
      </c>
      <c r="I11" s="39">
        <f t="shared" si="1"/>
        <v>7500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175">
        <v>0</v>
      </c>
      <c r="G12" s="38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1180</v>
      </c>
      <c r="E13" s="233">
        <v>930</v>
      </c>
      <c r="F13" s="175">
        <v>250</v>
      </c>
      <c r="G13" s="38">
        <v>0</v>
      </c>
      <c r="H13" s="38">
        <v>0</v>
      </c>
      <c r="I13" s="39">
        <f t="shared" si="1"/>
        <v>1180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2615</v>
      </c>
      <c r="E14" s="233">
        <v>1915</v>
      </c>
      <c r="F14" s="175">
        <v>500</v>
      </c>
      <c r="G14" s="38">
        <v>200</v>
      </c>
      <c r="H14" s="38">
        <v>0</v>
      </c>
      <c r="I14" s="39">
        <f t="shared" si="1"/>
        <v>2615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50</v>
      </c>
      <c r="E15" s="233">
        <v>0</v>
      </c>
      <c r="F15" s="175">
        <v>50</v>
      </c>
      <c r="G15" s="38">
        <v>0</v>
      </c>
      <c r="H15" s="38">
        <v>0</v>
      </c>
      <c r="I15" s="39">
        <f t="shared" si="1"/>
        <v>50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7570</v>
      </c>
      <c r="E16" s="233">
        <v>7470</v>
      </c>
      <c r="F16" s="175">
        <v>100</v>
      </c>
      <c r="G16" s="38">
        <v>0</v>
      </c>
      <c r="H16" s="38">
        <v>0</v>
      </c>
      <c r="I16" s="39">
        <f t="shared" si="1"/>
        <v>7570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95230</v>
      </c>
      <c r="E17" s="233">
        <v>81300</v>
      </c>
      <c r="F17" s="175">
        <v>8000</v>
      </c>
      <c r="G17" s="38">
        <v>5930</v>
      </c>
      <c r="H17" s="38">
        <v>0</v>
      </c>
      <c r="I17" s="39">
        <f t="shared" si="1"/>
        <v>95230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30627</v>
      </c>
      <c r="E18" s="234">
        <v>25500</v>
      </c>
      <c r="F18" s="176">
        <v>2950</v>
      </c>
      <c r="G18" s="38">
        <v>2177</v>
      </c>
      <c r="H18" s="38">
        <v>0</v>
      </c>
      <c r="I18" s="39">
        <f t="shared" si="1"/>
        <v>30627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176">
        <v>0</v>
      </c>
      <c r="G19" s="38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1540</v>
      </c>
      <c r="E20" s="234">
        <v>1350</v>
      </c>
      <c r="F20" s="176">
        <v>120</v>
      </c>
      <c r="G20" s="38">
        <v>70</v>
      </c>
      <c r="H20" s="38">
        <v>0</v>
      </c>
      <c r="I20" s="39">
        <f t="shared" si="1"/>
        <v>1540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175">
        <v>0</v>
      </c>
      <c r="G21" s="38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</v>
      </c>
      <c r="E22" s="233">
        <v>5</v>
      </c>
      <c r="F22" s="175">
        <v>0</v>
      </c>
      <c r="G22" s="38">
        <v>0</v>
      </c>
      <c r="H22" s="38">
        <v>0</v>
      </c>
      <c r="I22" s="39">
        <f t="shared" si="1"/>
        <v>5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175">
        <v>0</v>
      </c>
      <c r="G23" s="38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175">
        <v>0</v>
      </c>
      <c r="G24" s="38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175">
        <v>0</v>
      </c>
      <c r="G25" s="38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175">
        <v>0</v>
      </c>
      <c r="G26" s="38">
        <v>0</v>
      </c>
      <c r="H26" s="38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800</v>
      </c>
      <c r="E27" s="234">
        <v>800</v>
      </c>
      <c r="F27" s="175">
        <v>0</v>
      </c>
      <c r="G27" s="38">
        <v>0</v>
      </c>
      <c r="H27" s="38">
        <v>0</v>
      </c>
      <c r="I27" s="39">
        <f t="shared" si="1"/>
        <v>800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175">
        <v>0</v>
      </c>
      <c r="G28" s="38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175">
        <v>0</v>
      </c>
      <c r="G29" s="38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46">
        <v>0</v>
      </c>
      <c r="F30" s="178">
        <v>0</v>
      </c>
      <c r="G30" s="38">
        <v>0</v>
      </c>
      <c r="H30" s="38">
        <v>0</v>
      </c>
      <c r="I30" s="80">
        <f t="shared" si="1"/>
        <v>0</v>
      </c>
    </row>
    <row r="31" spans="1:9" ht="11.25" thickBot="1">
      <c r="A31" s="60" t="s">
        <v>94</v>
      </c>
      <c r="B31" s="252" t="s">
        <v>43</v>
      </c>
      <c r="C31" s="232"/>
      <c r="D31" s="210">
        <f t="shared" si="0"/>
        <v>154146</v>
      </c>
      <c r="E31" s="249">
        <f>SUM(E32:E45)</f>
        <v>131620</v>
      </c>
      <c r="F31" s="179">
        <f>SUM(F32:F45)</f>
        <v>13380</v>
      </c>
      <c r="G31" s="63">
        <f>SUM(G32:G45)</f>
        <v>9146</v>
      </c>
      <c r="H31" s="64">
        <f>SUM(H32:H45)</f>
        <v>0</v>
      </c>
      <c r="I31" s="63">
        <f t="shared" si="1"/>
        <v>154146</v>
      </c>
    </row>
    <row r="32" spans="1:9" ht="10.5">
      <c r="A32" s="218">
        <v>1</v>
      </c>
      <c r="B32" s="253" t="s">
        <v>44</v>
      </c>
      <c r="C32" s="200" t="s">
        <v>45</v>
      </c>
      <c r="D32" s="211">
        <f t="shared" si="0"/>
        <v>30</v>
      </c>
      <c r="E32" s="245">
        <v>0</v>
      </c>
      <c r="F32" s="174">
        <v>30</v>
      </c>
      <c r="G32" s="38">
        <v>0</v>
      </c>
      <c r="H32" s="38">
        <v>0</v>
      </c>
      <c r="I32" s="73">
        <f t="shared" si="1"/>
        <v>30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13350</v>
      </c>
      <c r="E33" s="233">
        <v>0</v>
      </c>
      <c r="F33" s="175">
        <v>13350</v>
      </c>
      <c r="G33" s="38">
        <v>0</v>
      </c>
      <c r="H33" s="38">
        <v>0</v>
      </c>
      <c r="I33" s="39">
        <f t="shared" si="1"/>
        <v>13350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175">
        <v>0</v>
      </c>
      <c r="G34" s="38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5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5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175">
        <v>0</v>
      </c>
      <c r="G40" s="38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176">
        <v>0</v>
      </c>
      <c r="G41" s="38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9146</v>
      </c>
      <c r="E43" s="233">
        <v>0</v>
      </c>
      <c r="F43" s="176">
        <v>0</v>
      </c>
      <c r="G43" s="38">
        <v>9146</v>
      </c>
      <c r="H43" s="38">
        <v>0</v>
      </c>
      <c r="I43" s="39">
        <f t="shared" si="1"/>
        <v>9146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131620</v>
      </c>
      <c r="E44" s="237">
        <v>131620</v>
      </c>
      <c r="F44" s="177">
        <v>0</v>
      </c>
      <c r="G44" s="38">
        <v>0</v>
      </c>
      <c r="H44" s="38">
        <v>0</v>
      </c>
      <c r="I44" s="39">
        <f t="shared" si="1"/>
        <v>131620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0</v>
      </c>
      <c r="E45" s="246">
        <v>0</v>
      </c>
      <c r="F45" s="178">
        <v>0</v>
      </c>
      <c r="G45" s="79">
        <v>0</v>
      </c>
      <c r="H45" s="79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50">
        <f t="shared" si="0"/>
        <v>0</v>
      </c>
      <c r="E46" s="168">
        <f>E31-E9</f>
        <v>0</v>
      </c>
      <c r="F46" s="170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UP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Kubáčková</dc:creator>
  <cp:keywords/>
  <dc:description/>
  <cp:lastModifiedBy>Fialova Marie</cp:lastModifiedBy>
  <cp:lastPrinted>2020-07-01T10:52:03Z</cp:lastPrinted>
  <dcterms:created xsi:type="dcterms:W3CDTF">2011-05-06T12:35:25Z</dcterms:created>
  <dcterms:modified xsi:type="dcterms:W3CDTF">2020-07-01T10:53:52Z</dcterms:modified>
  <cp:category/>
  <cp:version/>
  <cp:contentType/>
  <cp:contentStatus/>
</cp:coreProperties>
</file>