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600" windowHeight="9030" firstSheet="19" activeTab="19"/>
  </bookViews>
  <sheets>
    <sheet name="FZV" sheetId="1" state="hidden" r:id="rId1"/>
    <sheet name="LF" sheetId="2" state="hidden" r:id="rId2"/>
    <sheet name="FF" sheetId="3" state="hidden" r:id="rId3"/>
    <sheet name="PřF" sheetId="4" state="hidden" r:id="rId4"/>
    <sheet name="PdF" sheetId="5" state="hidden" r:id="rId5"/>
    <sheet name="FTK" sheetId="6" state="hidden" r:id="rId6"/>
    <sheet name="CMTF" sheetId="7" state="hidden" r:id="rId7"/>
    <sheet name="PF" sheetId="8" state="hidden" r:id="rId8"/>
    <sheet name="RUP" sheetId="9" state="hidden" r:id="rId9"/>
    <sheet name="KUP" sheetId="10" state="hidden" r:id="rId10"/>
    <sheet name="VUP" sheetId="11" state="hidden" r:id="rId11"/>
    <sheet name="CVT" sheetId="12" state="hidden" r:id="rId12"/>
    <sheet name="PZ" sheetId="13" state="hidden" r:id="rId13"/>
    <sheet name="ASC" sheetId="14" state="hidden" r:id="rId14"/>
    <sheet name="VTP" sheetId="15" state="hidden" r:id="rId15"/>
    <sheet name="PS" sheetId="16" state="hidden" r:id="rId16"/>
    <sheet name="CPSSP" sheetId="17" state="hidden" r:id="rId17"/>
    <sheet name="CP" sheetId="18" state="hidden" r:id="rId18"/>
    <sheet name="SKM" sheetId="19" state="hidden" r:id="rId19"/>
    <sheet name="UP 2013 celkem" sheetId="20" r:id="rId20"/>
  </sheets>
  <definedNames/>
  <calcPr fullCalcOnLoad="1"/>
</workbook>
</file>

<file path=xl/sharedStrings.xml><?xml version="1.0" encoding="utf-8"?>
<sst xmlns="http://schemas.openxmlformats.org/spreadsheetml/2006/main" count="1841" uniqueCount="111">
  <si>
    <t>v tis. Kč</t>
  </si>
  <si>
    <t>řádek číslo</t>
  </si>
  <si>
    <t xml:space="preserve">   Hlavní činnost</t>
  </si>
  <si>
    <t>V+V</t>
  </si>
  <si>
    <t>Celkem</t>
  </si>
  <si>
    <t>SÚ</t>
  </si>
  <si>
    <t>Název účtu</t>
  </si>
  <si>
    <t>zdroj 11 (A+K)</t>
  </si>
  <si>
    <t>zdroj   19</t>
  </si>
  <si>
    <t>RVO zdroj 30</t>
  </si>
  <si>
    <t>a</t>
  </si>
  <si>
    <t>b</t>
  </si>
  <si>
    <t>A</t>
  </si>
  <si>
    <t>Náklady :</t>
  </si>
  <si>
    <t>501</t>
  </si>
  <si>
    <t>Spotřeba materiálu</t>
  </si>
  <si>
    <t>502</t>
  </si>
  <si>
    <t>Spotřeba energie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</si>
  <si>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</si>
  <si>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</si>
  <si>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</si>
  <si>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</si>
  <si>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</si>
  <si>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</si>
  <si>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</si>
  <si>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</si>
  <si>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</si>
  <si>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</si>
  <si>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</si>
  <si>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</si>
  <si>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</si>
  <si>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</si>
  <si>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</si>
  <si>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Zákonné pojištění zaměstnanců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</si>
  <si>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</si>
  <si>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</si>
  <si>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</si>
  <si>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</si>
  <si>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</si>
  <si>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</si>
  <si>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</si>
  <si>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</si>
  <si>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</si>
  <si>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</si>
  <si>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544</t>
  </si>
  <si>
    <t>Úroky</t>
  </si>
  <si>
    <t>546</t>
  </si>
  <si>
    <t>Dary</t>
  </si>
  <si>
    <t>549</t>
  </si>
  <si>
    <t>Jiné ostatní náklady</t>
  </si>
  <si>
    <t>551</t>
  </si>
  <si>
    <t>Odpisy dlouhod.NM a HM</t>
  </si>
  <si>
    <t>552</t>
  </si>
  <si>
    <t xml:space="preserve">Zůst.cena prod.DM </t>
  </si>
  <si>
    <t>582</t>
  </si>
  <si>
    <t>Poskytnuté příspěvky</t>
  </si>
  <si>
    <t>591</t>
  </si>
  <si>
    <t>Daň z příjmů</t>
  </si>
  <si>
    <t>710</t>
  </si>
  <si>
    <t>Vnitro náklady</t>
  </si>
  <si>
    <t>B</t>
  </si>
  <si>
    <t>Výnosy :</t>
  </si>
  <si>
    <t>601</t>
  </si>
  <si>
    <t>Tržby za vlastní výrobky</t>
  </si>
  <si>
    <t>602</t>
  </si>
  <si>
    <t>Tržby z prodeje služeb</t>
  </si>
  <si>
    <t>604</t>
  </si>
  <si>
    <t>Tržby za prodané zboží</t>
  </si>
  <si>
    <t>621</t>
  </si>
  <si>
    <t>Aktivace materiálu a zboží</t>
  </si>
  <si>
    <t>644</t>
  </si>
  <si>
    <t>648</t>
  </si>
  <si>
    <t>Zúčtování fondů</t>
  </si>
  <si>
    <t>649</t>
  </si>
  <si>
    <t>Jiné ost.výnosy (vč.odpisů z dotací)</t>
  </si>
  <si>
    <t>652</t>
  </si>
  <si>
    <t>Tržby z prodeje materiálu</t>
  </si>
  <si>
    <t>681</t>
  </si>
  <si>
    <t>Přij.přísp.zúčtov.mezi OS</t>
  </si>
  <si>
    <t>691</t>
  </si>
  <si>
    <t>Dotace</t>
  </si>
  <si>
    <t>692</t>
  </si>
  <si>
    <t>Příspěvek</t>
  </si>
  <si>
    <t>Vnitro výnosy</t>
  </si>
  <si>
    <t>Hospodářský výsledek (V-N) :</t>
  </si>
  <si>
    <t>Plán nákladů a výnosů na rok 2013</t>
  </si>
  <si>
    <t>c</t>
  </si>
  <si>
    <t>Fakulta zdravotnických věd</t>
  </si>
  <si>
    <t>Hlavní činnost</t>
  </si>
  <si>
    <t>činnost</t>
  </si>
  <si>
    <t xml:space="preserve">Doplňková </t>
  </si>
  <si>
    <t>Lékařská fakulta</t>
  </si>
  <si>
    <t>Filozofická fakulta</t>
  </si>
  <si>
    <t>Přírodovědecká fakulta</t>
  </si>
  <si>
    <t>Pedagogická fakulta</t>
  </si>
  <si>
    <t>Fakulta tělesné kultury</t>
  </si>
  <si>
    <t>Cyrilometodějská teologická fakulta</t>
  </si>
  <si>
    <t>Právnická fakulta</t>
  </si>
  <si>
    <t>Rektorát</t>
  </si>
  <si>
    <t>Knihovna</t>
  </si>
  <si>
    <t>Vydavatelství</t>
  </si>
  <si>
    <t>Centrum výpočetní techniky</t>
  </si>
  <si>
    <t>Doplňková</t>
  </si>
  <si>
    <t>Provoz zbrojnice</t>
  </si>
  <si>
    <t>ASC</t>
  </si>
  <si>
    <t>Vědeckotechnický park</t>
  </si>
  <si>
    <t>Projektový servis</t>
  </si>
  <si>
    <t xml:space="preserve">Centrum podpory studentů se specifickými potřebami </t>
  </si>
  <si>
    <t>Centrální prostředky</t>
  </si>
  <si>
    <t>Správa kolejí a menz</t>
  </si>
  <si>
    <t>Univerzita Palackého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</si>
</sst>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Tahoma"/>
      <family val="2"/>
    </font>
    <font>
      <strike/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22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5" borderId="0" applyNumberFormat="0" applyBorder="0" applyAlignment="0" applyProtection="0"/>
    <xf numFmtId="0" fontId="28" fillId="0" borderId="1" applyNumberFormat="0" applyFill="0" applyAlignment="0" applyProtection="0"/>
    <xf numFmtId="0" fontId="6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3" applyNumberFormat="0" applyAlignment="0" applyProtection="0"/>
    <xf numFmtId="0" fontId="8" fillId="28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3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31" borderId="11" applyNumberFormat="0" applyFont="0" applyAlignment="0" applyProtection="0"/>
    <xf numFmtId="0" fontId="4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13" applyNumberFormat="0" applyFill="0" applyAlignment="0" applyProtection="0"/>
    <xf numFmtId="0" fontId="14" fillId="0" borderId="14" applyNumberFormat="0" applyFill="0" applyAlignment="0" applyProtection="0"/>
    <xf numFmtId="0" fontId="37" fillId="33" borderId="0" applyNumberFormat="0" applyBorder="0" applyAlignment="0" applyProtection="0"/>
    <xf numFmtId="0" fontId="15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34" borderId="15" applyNumberFormat="0" applyAlignment="0" applyProtection="0"/>
    <xf numFmtId="0" fontId="17" fillId="9" borderId="16" applyNumberFormat="0" applyAlignment="0" applyProtection="0"/>
    <xf numFmtId="0" fontId="40" fillId="35" borderId="15" applyNumberFormat="0" applyAlignment="0" applyProtection="0"/>
    <xf numFmtId="0" fontId="18" fillId="36" borderId="16" applyNumberFormat="0" applyAlignment="0" applyProtection="0"/>
    <xf numFmtId="0" fontId="41" fillId="35" borderId="17" applyNumberFormat="0" applyAlignment="0" applyProtection="0"/>
    <xf numFmtId="0" fontId="19" fillId="36" borderId="18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40" borderId="0" applyNumberFormat="0" applyBorder="0" applyAlignment="0" applyProtection="0"/>
    <xf numFmtId="0" fontId="27" fillId="41" borderId="0" applyNumberFormat="0" applyBorder="0" applyAlignment="0" applyProtection="0"/>
    <xf numFmtId="0" fontId="5" fillId="42" borderId="0" applyNumberFormat="0" applyBorder="0" applyAlignment="0" applyProtection="0"/>
    <xf numFmtId="0" fontId="27" fillId="43" borderId="0" applyNumberFormat="0" applyBorder="0" applyAlignment="0" applyProtection="0"/>
    <xf numFmtId="0" fontId="5" fillId="22" borderId="0" applyNumberFormat="0" applyBorder="0" applyAlignment="0" applyProtection="0"/>
    <xf numFmtId="0" fontId="27" fillId="44" borderId="0" applyNumberFormat="0" applyBorder="0" applyAlignment="0" applyProtection="0"/>
    <xf numFmtId="0" fontId="5" fillId="24" borderId="0" applyNumberFormat="0" applyBorder="0" applyAlignment="0" applyProtection="0"/>
    <xf numFmtId="0" fontId="27" fillId="45" borderId="0" applyNumberFormat="0" applyBorder="0" applyAlignment="0" applyProtection="0"/>
    <xf numFmtId="0" fontId="5" fillId="46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22" fillId="3" borderId="19" xfId="0" applyFont="1" applyFill="1" applyBorder="1" applyAlignment="1">
      <alignment/>
    </xf>
    <xf numFmtId="3" fontId="22" fillId="3" borderId="20" xfId="0" applyNumberFormat="1" applyFont="1" applyFill="1" applyBorder="1" applyAlignment="1">
      <alignment/>
    </xf>
    <xf numFmtId="0" fontId="22" fillId="47" borderId="21" xfId="0" applyFont="1" applyFill="1" applyBorder="1" applyAlignment="1">
      <alignment horizontal="center"/>
    </xf>
    <xf numFmtId="0" fontId="22" fillId="47" borderId="22" xfId="0" applyFont="1" applyFill="1" applyBorder="1" applyAlignment="1">
      <alignment horizontal="center"/>
    </xf>
    <xf numFmtId="0" fontId="22" fillId="47" borderId="23" xfId="0" applyFont="1" applyFill="1" applyBorder="1" applyAlignment="1">
      <alignment horizontal="center"/>
    </xf>
    <xf numFmtId="0" fontId="22" fillId="47" borderId="24" xfId="0" applyFont="1" applyFill="1" applyBorder="1" applyAlignment="1">
      <alignment horizontal="center"/>
    </xf>
    <xf numFmtId="0" fontId="22" fillId="47" borderId="25" xfId="0" applyFont="1" applyFill="1" applyBorder="1" applyAlignment="1">
      <alignment horizontal="center"/>
    </xf>
    <xf numFmtId="0" fontId="22" fillId="47" borderId="26" xfId="0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right"/>
    </xf>
    <xf numFmtId="3" fontId="22" fillId="0" borderId="23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3" fontId="22" fillId="30" borderId="30" xfId="0" applyNumberFormat="1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 horizontal="right"/>
    </xf>
    <xf numFmtId="3" fontId="22" fillId="3" borderId="30" xfId="0" applyNumberFormat="1" applyFont="1" applyFill="1" applyBorder="1" applyAlignment="1">
      <alignment horizontal="right"/>
    </xf>
    <xf numFmtId="0" fontId="22" fillId="47" borderId="31" xfId="0" applyFont="1" applyFill="1" applyBorder="1" applyAlignment="1">
      <alignment horizontal="center"/>
    </xf>
    <xf numFmtId="0" fontId="22" fillId="47" borderId="32" xfId="0" applyFont="1" applyFill="1" applyBorder="1" applyAlignment="1">
      <alignment horizontal="center"/>
    </xf>
    <xf numFmtId="49" fontId="22" fillId="0" borderId="32" xfId="0" applyNumberFormat="1" applyFont="1" applyBorder="1" applyAlignment="1">
      <alignment/>
    </xf>
    <xf numFmtId="49" fontId="22" fillId="0" borderId="27" xfId="0" applyNumberFormat="1" applyFont="1" applyBorder="1" applyAlignment="1">
      <alignment/>
    </xf>
    <xf numFmtId="0" fontId="22" fillId="0" borderId="27" xfId="0" applyFont="1" applyBorder="1" applyAlignment="1">
      <alignment/>
    </xf>
    <xf numFmtId="49" fontId="22" fillId="0" borderId="33" xfId="0" applyNumberFormat="1" applyFont="1" applyBorder="1" applyAlignment="1">
      <alignment/>
    </xf>
    <xf numFmtId="0" fontId="22" fillId="0" borderId="33" xfId="0" applyFont="1" applyBorder="1" applyAlignment="1">
      <alignment/>
    </xf>
    <xf numFmtId="3" fontId="22" fillId="0" borderId="21" xfId="0" applyNumberFormat="1" applyFont="1" applyBorder="1" applyAlignment="1">
      <alignment horizontal="right"/>
    </xf>
    <xf numFmtId="3" fontId="22" fillId="0" borderId="34" xfId="0" applyNumberFormat="1" applyFont="1" applyBorder="1" applyAlignment="1">
      <alignment horizontal="right"/>
    </xf>
    <xf numFmtId="3" fontId="22" fillId="48" borderId="34" xfId="0" applyNumberFormat="1" applyFont="1" applyFill="1" applyBorder="1" applyAlignment="1">
      <alignment horizontal="right"/>
    </xf>
    <xf numFmtId="3" fontId="22" fillId="0" borderId="25" xfId="0" applyNumberFormat="1" applyFont="1" applyBorder="1" applyAlignment="1">
      <alignment horizontal="right"/>
    </xf>
    <xf numFmtId="3" fontId="22" fillId="30" borderId="35" xfId="0" applyNumberFormat="1" applyFont="1" applyFill="1" applyBorder="1" applyAlignment="1">
      <alignment horizontal="right"/>
    </xf>
    <xf numFmtId="3" fontId="22" fillId="0" borderId="34" xfId="0" applyNumberFormat="1" applyFont="1" applyFill="1" applyBorder="1" applyAlignment="1">
      <alignment horizontal="right"/>
    </xf>
    <xf numFmtId="3" fontId="22" fillId="0" borderId="36" xfId="0" applyNumberFormat="1" applyFont="1" applyBorder="1" applyAlignment="1">
      <alignment horizontal="right"/>
    </xf>
    <xf numFmtId="3" fontId="22" fillId="48" borderId="27" xfId="0" applyNumberFormat="1" applyFont="1" applyFill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2" fillId="30" borderId="37" xfId="0" applyNumberFormat="1" applyFont="1" applyFill="1" applyBorder="1" applyAlignment="1">
      <alignment horizontal="right"/>
    </xf>
    <xf numFmtId="0" fontId="3" fillId="0" borderId="0" xfId="84" applyFont="1" applyAlignment="1">
      <alignment horizontal="left"/>
      <protection/>
    </xf>
    <xf numFmtId="0" fontId="23" fillId="0" borderId="0" xfId="0" applyFont="1" applyAlignment="1">
      <alignment/>
    </xf>
    <xf numFmtId="3" fontId="22" fillId="0" borderId="29" xfId="0" applyNumberFormat="1" applyFont="1" applyFill="1" applyBorder="1" applyAlignment="1">
      <alignment/>
    </xf>
    <xf numFmtId="0" fontId="21" fillId="30" borderId="38" xfId="0" applyFont="1" applyFill="1" applyBorder="1" applyAlignment="1">
      <alignment/>
    </xf>
    <xf numFmtId="0" fontId="22" fillId="47" borderId="39" xfId="0" applyFont="1" applyFill="1" applyBorder="1" applyAlignment="1">
      <alignment horizontal="center"/>
    </xf>
    <xf numFmtId="0" fontId="22" fillId="47" borderId="40" xfId="0" applyFont="1" applyFill="1" applyBorder="1" applyAlignment="1">
      <alignment horizontal="center"/>
    </xf>
    <xf numFmtId="3" fontId="22" fillId="3" borderId="41" xfId="0" applyNumberFormat="1" applyFont="1" applyFill="1" applyBorder="1" applyAlignment="1">
      <alignment horizontal="right"/>
    </xf>
    <xf numFmtId="3" fontId="22" fillId="0" borderId="28" xfId="0" applyNumberFormat="1" applyFont="1" applyFill="1" applyBorder="1" applyAlignment="1">
      <alignment/>
    </xf>
    <xf numFmtId="0" fontId="22" fillId="0" borderId="36" xfId="0" applyFont="1" applyBorder="1" applyAlignment="1">
      <alignment horizontal="center"/>
    </xf>
    <xf numFmtId="0" fontId="22" fillId="47" borderId="29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49" fontId="22" fillId="47" borderId="23" xfId="0" applyNumberFormat="1" applyFont="1" applyFill="1" applyBorder="1" applyAlignment="1">
      <alignment/>
    </xf>
    <xf numFmtId="49" fontId="22" fillId="47" borderId="28" xfId="0" applyNumberFormat="1" applyFont="1" applyFill="1" applyBorder="1" applyAlignment="1">
      <alignment/>
    </xf>
    <xf numFmtId="49" fontId="22" fillId="47" borderId="28" xfId="0" applyNumberFormat="1" applyFont="1" applyFill="1" applyBorder="1" applyAlignment="1">
      <alignment horizontal="left"/>
    </xf>
    <xf numFmtId="49" fontId="22" fillId="47" borderId="29" xfId="0" applyNumberFormat="1" applyFont="1" applyFill="1" applyBorder="1" applyAlignment="1">
      <alignment/>
    </xf>
    <xf numFmtId="0" fontId="22" fillId="3" borderId="42" xfId="0" applyFont="1" applyFill="1" applyBorder="1" applyAlignment="1">
      <alignment/>
    </xf>
    <xf numFmtId="0" fontId="22" fillId="47" borderId="29" xfId="0" applyFont="1" applyFill="1" applyBorder="1" applyAlignment="1">
      <alignment horizontal="left"/>
    </xf>
    <xf numFmtId="3" fontId="22" fillId="0" borderId="43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/>
    </xf>
    <xf numFmtId="3" fontId="22" fillId="3" borderId="19" xfId="0" applyNumberFormat="1" applyFont="1" applyFill="1" applyBorder="1" applyAlignment="1">
      <alignment/>
    </xf>
    <xf numFmtId="0" fontId="22" fillId="47" borderId="44" xfId="0" applyFont="1" applyFill="1" applyBorder="1" applyAlignment="1">
      <alignment horizontal="center"/>
    </xf>
    <xf numFmtId="0" fontId="22" fillId="47" borderId="45" xfId="0" applyFont="1" applyFill="1" applyBorder="1" applyAlignment="1">
      <alignment horizontal="center"/>
    </xf>
    <xf numFmtId="49" fontId="22" fillId="0" borderId="24" xfId="0" applyNumberFormat="1" applyFont="1" applyBorder="1" applyAlignment="1">
      <alignment/>
    </xf>
    <xf numFmtId="49" fontId="22" fillId="0" borderId="44" xfId="0" applyNumberFormat="1" applyFont="1" applyBorder="1" applyAlignment="1">
      <alignment/>
    </xf>
    <xf numFmtId="0" fontId="22" fillId="0" borderId="44" xfId="0" applyFont="1" applyBorder="1" applyAlignment="1">
      <alignment/>
    </xf>
    <xf numFmtId="49" fontId="22" fillId="0" borderId="45" xfId="0" applyNumberFormat="1" applyFont="1" applyBorder="1" applyAlignment="1">
      <alignment/>
    </xf>
    <xf numFmtId="49" fontId="21" fillId="30" borderId="46" xfId="0" applyNumberFormat="1" applyFont="1" applyFill="1" applyBorder="1" applyAlignment="1">
      <alignment/>
    </xf>
    <xf numFmtId="0" fontId="22" fillId="0" borderId="45" xfId="0" applyFont="1" applyBorder="1" applyAlignment="1">
      <alignment/>
    </xf>
    <xf numFmtId="0" fontId="21" fillId="3" borderId="30" xfId="0" applyFont="1" applyFill="1" applyBorder="1" applyAlignment="1">
      <alignment/>
    </xf>
    <xf numFmtId="0" fontId="22" fillId="47" borderId="47" xfId="0" applyFont="1" applyFill="1" applyBorder="1" applyAlignment="1">
      <alignment horizontal="center"/>
    </xf>
    <xf numFmtId="3" fontId="22" fillId="30" borderId="19" xfId="0" applyNumberFormat="1" applyFont="1" applyFill="1" applyBorder="1" applyAlignment="1">
      <alignment/>
    </xf>
    <xf numFmtId="49" fontId="21" fillId="30" borderId="38" xfId="0" applyNumberFormat="1" applyFont="1" applyFill="1" applyBorder="1" applyAlignment="1">
      <alignment/>
    </xf>
    <xf numFmtId="3" fontId="22" fillId="0" borderId="48" xfId="0" applyNumberFormat="1" applyFont="1" applyBorder="1" applyAlignment="1">
      <alignment horizontal="right"/>
    </xf>
    <xf numFmtId="3" fontId="22" fillId="0" borderId="39" xfId="0" applyNumberFormat="1" applyFont="1" applyBorder="1" applyAlignment="1">
      <alignment horizontal="right"/>
    </xf>
    <xf numFmtId="3" fontId="22" fillId="48" borderId="39" xfId="0" applyNumberFormat="1" applyFont="1" applyFill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2" fillId="30" borderId="41" xfId="0" applyNumberFormat="1" applyFont="1" applyFill="1" applyBorder="1" applyAlignment="1">
      <alignment horizontal="right"/>
    </xf>
    <xf numFmtId="3" fontId="22" fillId="0" borderId="39" xfId="0" applyNumberFormat="1" applyFont="1" applyFill="1" applyBorder="1" applyAlignment="1">
      <alignment horizontal="right"/>
    </xf>
    <xf numFmtId="3" fontId="22" fillId="30" borderId="49" xfId="0" applyNumberFormat="1" applyFont="1" applyFill="1" applyBorder="1" applyAlignment="1">
      <alignment/>
    </xf>
    <xf numFmtId="3" fontId="22" fillId="30" borderId="28" xfId="0" applyNumberFormat="1" applyFont="1" applyFill="1" applyBorder="1" applyAlignment="1">
      <alignment horizontal="right"/>
    </xf>
    <xf numFmtId="3" fontId="22" fillId="48" borderId="50" xfId="0" applyNumberFormat="1" applyFont="1" applyFill="1" applyBorder="1" applyAlignment="1">
      <alignment horizontal="right"/>
    </xf>
    <xf numFmtId="3" fontId="22" fillId="0" borderId="51" xfId="0" applyNumberFormat="1" applyFont="1" applyBorder="1" applyAlignment="1">
      <alignment horizontal="right"/>
    </xf>
    <xf numFmtId="3" fontId="22" fillId="0" borderId="43" xfId="0" applyNumberFormat="1" applyFont="1" applyBorder="1" applyAlignment="1">
      <alignment horizontal="right"/>
    </xf>
    <xf numFmtId="3" fontId="22" fillId="0" borderId="33" xfId="0" applyNumberFormat="1" applyFont="1" applyBorder="1" applyAlignment="1">
      <alignment horizontal="right"/>
    </xf>
    <xf numFmtId="3" fontId="22" fillId="30" borderId="43" xfId="0" applyNumberFormat="1" applyFont="1" applyFill="1" applyBorder="1" applyAlignment="1">
      <alignment horizontal="right"/>
    </xf>
    <xf numFmtId="0" fontId="21" fillId="0" borderId="52" xfId="0" applyFont="1" applyBorder="1" applyAlignment="1">
      <alignment horizontal="center"/>
    </xf>
    <xf numFmtId="49" fontId="22" fillId="30" borderId="53" xfId="0" applyNumberFormat="1" applyFont="1" applyFill="1" applyBorder="1" applyAlignment="1">
      <alignment/>
    </xf>
    <xf numFmtId="49" fontId="21" fillId="30" borderId="54" xfId="0" applyNumberFormat="1" applyFont="1" applyFill="1" applyBorder="1" applyAlignment="1">
      <alignment/>
    </xf>
    <xf numFmtId="3" fontId="22" fillId="0" borderId="50" xfId="0" applyNumberFormat="1" applyFont="1" applyFill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0" fontId="21" fillId="0" borderId="19" xfId="0" applyFont="1" applyBorder="1" applyAlignment="1">
      <alignment horizontal="center"/>
    </xf>
    <xf numFmtId="0" fontId="21" fillId="3" borderId="19" xfId="0" applyFont="1" applyFill="1" applyBorder="1" applyAlignment="1">
      <alignment/>
    </xf>
    <xf numFmtId="3" fontId="22" fillId="3" borderId="52" xfId="0" applyNumberFormat="1" applyFont="1" applyFill="1" applyBorder="1" applyAlignment="1">
      <alignment horizontal="right"/>
    </xf>
    <xf numFmtId="3" fontId="22" fillId="3" borderId="53" xfId="0" applyNumberFormat="1" applyFont="1" applyFill="1" applyBorder="1" applyAlignment="1">
      <alignment horizontal="right"/>
    </xf>
    <xf numFmtId="3" fontId="22" fillId="3" borderId="19" xfId="0" applyNumberFormat="1" applyFont="1" applyFill="1" applyBorder="1" applyAlignment="1">
      <alignment horizontal="right"/>
    </xf>
    <xf numFmtId="3" fontId="22" fillId="3" borderId="55" xfId="0" applyNumberFormat="1" applyFont="1" applyFill="1" applyBorder="1" applyAlignment="1">
      <alignment horizontal="right"/>
    </xf>
    <xf numFmtId="0" fontId="23" fillId="48" borderId="0" xfId="0" applyFont="1" applyFill="1" applyAlignment="1">
      <alignment/>
    </xf>
    <xf numFmtId="0" fontId="22" fillId="47" borderId="56" xfId="0" applyFont="1" applyFill="1" applyBorder="1" applyAlignment="1">
      <alignment horizontal="center"/>
    </xf>
    <xf numFmtId="0" fontId="22" fillId="47" borderId="28" xfId="0" applyFont="1" applyFill="1" applyBorder="1" applyAlignment="1">
      <alignment horizontal="center"/>
    </xf>
    <xf numFmtId="0" fontId="22" fillId="47" borderId="27" xfId="0" applyFont="1" applyFill="1" applyBorder="1" applyAlignment="1">
      <alignment horizontal="center"/>
    </xf>
    <xf numFmtId="0" fontId="22" fillId="47" borderId="51" xfId="0" applyFont="1" applyFill="1" applyBorder="1" applyAlignment="1">
      <alignment horizontal="center"/>
    </xf>
    <xf numFmtId="0" fontId="22" fillId="47" borderId="57" xfId="0" applyFont="1" applyFill="1" applyBorder="1" applyAlignment="1">
      <alignment horizontal="center"/>
    </xf>
    <xf numFmtId="0" fontId="22" fillId="47" borderId="43" xfId="0" applyFont="1" applyFill="1" applyBorder="1" applyAlignment="1">
      <alignment horizontal="center"/>
    </xf>
    <xf numFmtId="0" fontId="22" fillId="47" borderId="33" xfId="0" applyFont="1" applyFill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2" fillId="30" borderId="52" xfId="0" applyFont="1" applyFill="1" applyBorder="1" applyAlignment="1">
      <alignment/>
    </xf>
    <xf numFmtId="0" fontId="21" fillId="30" borderId="54" xfId="0" applyFont="1" applyFill="1" applyBorder="1" applyAlignment="1">
      <alignment/>
    </xf>
    <xf numFmtId="3" fontId="22" fillId="30" borderId="52" xfId="0" applyNumberFormat="1" applyFont="1" applyFill="1" applyBorder="1" applyAlignment="1">
      <alignment horizontal="right"/>
    </xf>
    <xf numFmtId="3" fontId="22" fillId="30" borderId="53" xfId="0" applyNumberFormat="1" applyFont="1" applyFill="1" applyBorder="1" applyAlignment="1">
      <alignment horizontal="right"/>
    </xf>
    <xf numFmtId="3" fontId="22" fillId="30" borderId="19" xfId="0" applyNumberFormat="1" applyFont="1" applyFill="1" applyBorder="1" applyAlignment="1">
      <alignment horizontal="right"/>
    </xf>
    <xf numFmtId="3" fontId="22" fillId="30" borderId="55" xfId="0" applyNumberFormat="1" applyFont="1" applyFill="1" applyBorder="1" applyAlignment="1">
      <alignment horizontal="right"/>
    </xf>
    <xf numFmtId="3" fontId="22" fillId="30" borderId="54" xfId="0" applyNumberFormat="1" applyFont="1" applyFill="1" applyBorder="1" applyAlignment="1">
      <alignment horizontal="right"/>
    </xf>
    <xf numFmtId="3" fontId="22" fillId="0" borderId="58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3" fontId="22" fillId="30" borderId="22" xfId="0" applyNumberFormat="1" applyFont="1" applyFill="1" applyBorder="1" applyAlignment="1">
      <alignment horizontal="right"/>
    </xf>
    <xf numFmtId="3" fontId="22" fillId="0" borderId="50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47" borderId="5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2" fillId="49" borderId="55" xfId="0" applyNumberFormat="1" applyFont="1" applyFill="1" applyBorder="1" applyAlignment="1">
      <alignment horizontal="right"/>
    </xf>
    <xf numFmtId="3" fontId="22" fillId="49" borderId="19" xfId="0" applyNumberFormat="1" applyFont="1" applyFill="1" applyBorder="1" applyAlignment="1">
      <alignment/>
    </xf>
    <xf numFmtId="0" fontId="3" fillId="0" borderId="0" xfId="85" applyFont="1">
      <alignment/>
      <protection/>
    </xf>
    <xf numFmtId="3" fontId="21" fillId="0" borderId="40" xfId="0" applyNumberFormat="1" applyFont="1" applyBorder="1" applyAlignment="1">
      <alignment horizontal="right"/>
    </xf>
    <xf numFmtId="3" fontId="22" fillId="0" borderId="23" xfId="0" applyNumberFormat="1" applyFont="1" applyFill="1" applyBorder="1" applyAlignment="1">
      <alignment/>
    </xf>
    <xf numFmtId="0" fontId="23" fillId="0" borderId="0" xfId="85" applyFont="1" applyAlignment="1">
      <alignment horizontal="left"/>
      <protection/>
    </xf>
    <xf numFmtId="3" fontId="22" fillId="0" borderId="20" xfId="0" applyNumberFormat="1" applyFont="1" applyFill="1" applyBorder="1" applyAlignment="1">
      <alignment/>
    </xf>
    <xf numFmtId="3" fontId="22" fillId="49" borderId="4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0" xfId="85" applyFont="1">
      <alignment/>
      <protection/>
    </xf>
    <xf numFmtId="3" fontId="22" fillId="49" borderId="41" xfId="0" applyNumberFormat="1" applyFont="1" applyFill="1" applyBorder="1" applyAlignment="1">
      <alignment horizontal="right"/>
    </xf>
    <xf numFmtId="0" fontId="3" fillId="0" borderId="0" xfId="85" applyFont="1">
      <alignment/>
      <protection/>
    </xf>
    <xf numFmtId="0" fontId="22" fillId="47" borderId="34" xfId="0" applyFont="1" applyFill="1" applyBorder="1" applyAlignment="1">
      <alignment horizontal="center"/>
    </xf>
    <xf numFmtId="0" fontId="22" fillId="47" borderId="36" xfId="0" applyFont="1" applyFill="1" applyBorder="1" applyAlignment="1">
      <alignment horizontal="center"/>
    </xf>
    <xf numFmtId="3" fontId="22" fillId="49" borderId="53" xfId="0" applyNumberFormat="1" applyFont="1" applyFill="1" applyBorder="1" applyAlignment="1">
      <alignment horizontal="right"/>
    </xf>
    <xf numFmtId="3" fontId="22" fillId="49" borderId="30" xfId="0" applyNumberFormat="1" applyFont="1" applyFill="1" applyBorder="1" applyAlignment="1">
      <alignment horizontal="right"/>
    </xf>
    <xf numFmtId="3" fontId="22" fillId="49" borderId="19" xfId="0" applyNumberFormat="1" applyFont="1" applyFill="1" applyBorder="1" applyAlignment="1">
      <alignment horizontal="right"/>
    </xf>
    <xf numFmtId="3" fontId="22" fillId="0" borderId="36" xfId="0" applyNumberFormat="1" applyFont="1" applyFill="1" applyBorder="1" applyAlignment="1">
      <alignment horizontal="right"/>
    </xf>
    <xf numFmtId="0" fontId="22" fillId="47" borderId="5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 wrapText="1"/>
    </xf>
    <xf numFmtId="3" fontId="21" fillId="0" borderId="36" xfId="0" applyNumberFormat="1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49" fontId="22" fillId="47" borderId="44" xfId="0" applyNumberFormat="1" applyFont="1" applyFill="1" applyBorder="1" applyAlignment="1">
      <alignment/>
    </xf>
    <xf numFmtId="49" fontId="22" fillId="0" borderId="28" xfId="0" applyNumberFormat="1" applyFont="1" applyBorder="1" applyAlignment="1">
      <alignment/>
    </xf>
    <xf numFmtId="3" fontId="22" fillId="50" borderId="28" xfId="0" applyNumberFormat="1" applyFont="1" applyFill="1" applyBorder="1" applyAlignment="1">
      <alignment/>
    </xf>
    <xf numFmtId="1" fontId="22" fillId="0" borderId="39" xfId="0" applyNumberFormat="1" applyFont="1" applyBorder="1" applyAlignment="1">
      <alignment horizontal="right"/>
    </xf>
    <xf numFmtId="1" fontId="22" fillId="0" borderId="50" xfId="0" applyNumberFormat="1" applyFont="1" applyBorder="1" applyAlignment="1">
      <alignment horizontal="right"/>
    </xf>
    <xf numFmtId="1" fontId="22" fillId="0" borderId="60" xfId="0" applyNumberFormat="1" applyFont="1" applyBorder="1" applyAlignment="1">
      <alignment horizontal="right"/>
    </xf>
    <xf numFmtId="3" fontId="22" fillId="30" borderId="27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43" xfId="0" applyFont="1" applyBorder="1" applyAlignment="1">
      <alignment horizontal="center"/>
    </xf>
    <xf numFmtId="49" fontId="22" fillId="47" borderId="45" xfId="0" applyNumberFormat="1" applyFont="1" applyFill="1" applyBorder="1" applyAlignment="1">
      <alignment/>
    </xf>
    <xf numFmtId="49" fontId="22" fillId="0" borderId="43" xfId="0" applyNumberFormat="1" applyFont="1" applyBorder="1" applyAlignment="1">
      <alignment/>
    </xf>
    <xf numFmtId="3" fontId="22" fillId="50" borderId="43" xfId="0" applyNumberFormat="1" applyFont="1" applyFill="1" applyBorder="1" applyAlignment="1">
      <alignment/>
    </xf>
    <xf numFmtId="1" fontId="22" fillId="0" borderId="40" xfId="0" applyNumberFormat="1" applyFont="1" applyBorder="1" applyAlignment="1">
      <alignment horizontal="right"/>
    </xf>
    <xf numFmtId="1" fontId="22" fillId="0" borderId="51" xfId="0" applyNumberFormat="1" applyFont="1" applyBorder="1" applyAlignment="1">
      <alignment horizontal="right"/>
    </xf>
    <xf numFmtId="1" fontId="22" fillId="0" borderId="61" xfId="0" applyNumberFormat="1" applyFont="1" applyBorder="1" applyAlignment="1">
      <alignment horizontal="right"/>
    </xf>
    <xf numFmtId="3" fontId="22" fillId="30" borderId="33" xfId="0" applyNumberFormat="1" applyFont="1" applyFill="1" applyBorder="1" applyAlignment="1">
      <alignment horizontal="right"/>
    </xf>
    <xf numFmtId="0" fontId="21" fillId="0" borderId="22" xfId="0" applyFont="1" applyBorder="1" applyAlignment="1">
      <alignment horizontal="center"/>
    </xf>
    <xf numFmtId="49" fontId="22" fillId="47" borderId="24" xfId="0" applyNumberFormat="1" applyFont="1" applyFill="1" applyBorder="1" applyAlignment="1">
      <alignment/>
    </xf>
    <xf numFmtId="49" fontId="22" fillId="0" borderId="22" xfId="0" applyNumberFormat="1" applyFont="1" applyBorder="1" applyAlignment="1">
      <alignment/>
    </xf>
    <xf numFmtId="3" fontId="22" fillId="50" borderId="22" xfId="0" applyNumberFormat="1" applyFont="1" applyFill="1" applyBorder="1" applyAlignment="1">
      <alignment/>
    </xf>
    <xf numFmtId="1" fontId="22" fillId="0" borderId="48" xfId="0" applyNumberFormat="1" applyFont="1" applyBorder="1" applyAlignment="1">
      <alignment horizontal="right"/>
    </xf>
    <xf numFmtId="1" fontId="22" fillId="0" borderId="58" xfId="0" applyNumberFormat="1" applyFont="1" applyBorder="1" applyAlignment="1">
      <alignment horizontal="right"/>
    </xf>
    <xf numFmtId="1" fontId="22" fillId="0" borderId="62" xfId="0" applyNumberFormat="1" applyFont="1" applyBorder="1" applyAlignment="1">
      <alignment horizontal="right"/>
    </xf>
    <xf numFmtId="3" fontId="22" fillId="30" borderId="32" xfId="0" applyNumberFormat="1" applyFont="1" applyFill="1" applyBorder="1" applyAlignment="1">
      <alignment horizontal="right"/>
    </xf>
    <xf numFmtId="0" fontId="22" fillId="51" borderId="19" xfId="0" applyFont="1" applyFill="1" applyBorder="1" applyAlignment="1">
      <alignment horizontal="center"/>
    </xf>
    <xf numFmtId="49" fontId="22" fillId="51" borderId="46" xfId="0" applyNumberFormat="1" applyFont="1" applyFill="1" applyBorder="1" applyAlignment="1">
      <alignment/>
    </xf>
    <xf numFmtId="49" fontId="22" fillId="51" borderId="19" xfId="0" applyNumberFormat="1" applyFont="1" applyFill="1" applyBorder="1" applyAlignment="1">
      <alignment/>
    </xf>
    <xf numFmtId="3" fontId="22" fillId="51" borderId="19" xfId="0" applyNumberFormat="1" applyFont="1" applyFill="1" applyBorder="1" applyAlignment="1">
      <alignment/>
    </xf>
    <xf numFmtId="1" fontId="22" fillId="51" borderId="41" xfId="0" applyNumberFormat="1" applyFont="1" applyFill="1" applyBorder="1" applyAlignment="1">
      <alignment horizontal="right"/>
    </xf>
    <xf numFmtId="1" fontId="22" fillId="51" borderId="53" xfId="0" applyNumberFormat="1" applyFont="1" applyFill="1" applyBorder="1" applyAlignment="1">
      <alignment horizontal="right"/>
    </xf>
    <xf numFmtId="1" fontId="22" fillId="51" borderId="38" xfId="0" applyNumberFormat="1" applyFont="1" applyFill="1" applyBorder="1" applyAlignment="1">
      <alignment horizontal="right"/>
    </xf>
    <xf numFmtId="3" fontId="22" fillId="51" borderId="19" xfId="0" applyNumberFormat="1" applyFont="1" applyFill="1" applyBorder="1" applyAlignment="1">
      <alignment horizontal="right"/>
    </xf>
    <xf numFmtId="0" fontId="22" fillId="0" borderId="63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47" borderId="64" xfId="0" applyFont="1" applyFill="1" applyBorder="1" applyAlignment="1">
      <alignment horizontal="center"/>
    </xf>
    <xf numFmtId="0" fontId="22" fillId="47" borderId="65" xfId="0" applyFont="1" applyFill="1" applyBorder="1" applyAlignment="1">
      <alignment horizontal="center"/>
    </xf>
    <xf numFmtId="0" fontId="22" fillId="47" borderId="66" xfId="0" applyFont="1" applyFill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7" xfId="0" applyBorder="1" applyAlignment="1">
      <alignment horizontal="left"/>
    </xf>
    <xf numFmtId="0" fontId="22" fillId="47" borderId="66" xfId="0" applyFont="1" applyFill="1" applyBorder="1" applyAlignment="1">
      <alignment horizontal="center"/>
    </xf>
    <xf numFmtId="0" fontId="22" fillId="0" borderId="49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47" borderId="59" xfId="0" applyFont="1" applyFill="1" applyBorder="1" applyAlignment="1">
      <alignment horizontal="center"/>
    </xf>
    <xf numFmtId="0" fontId="22" fillId="47" borderId="3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2" fillId="51" borderId="55" xfId="0" applyNumberFormat="1" applyFont="1" applyFill="1" applyBorder="1" applyAlignment="1">
      <alignment horizontal="right"/>
    </xf>
  </cellXfs>
  <cellStyles count="10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10" xfId="73"/>
    <cellStyle name="normální 2" xfId="74"/>
    <cellStyle name="Normální 2 2" xfId="75"/>
    <cellStyle name="Normální 2_R CJ a CP 2012 v1a" xfId="76"/>
    <cellStyle name="Normální 3" xfId="77"/>
    <cellStyle name="Normální 4" xfId="78"/>
    <cellStyle name="Normální 5" xfId="79"/>
    <cellStyle name="Normální 6" xfId="80"/>
    <cellStyle name="Normální 7" xfId="81"/>
    <cellStyle name="Normální 8" xfId="82"/>
    <cellStyle name="Normální 9" xfId="83"/>
    <cellStyle name="normální_List1_1" xfId="84"/>
    <cellStyle name="normální_R CJ a CP 2012 v1a" xfId="85"/>
    <cellStyle name="Poznámka" xfId="86"/>
    <cellStyle name="Poznámka 2" xfId="87"/>
    <cellStyle name="Percent" xfId="88"/>
    <cellStyle name="Procenta 2" xfId="89"/>
    <cellStyle name="Propojená buňka" xfId="90"/>
    <cellStyle name="Propojená buňka 2" xfId="91"/>
    <cellStyle name="Správně" xfId="92"/>
    <cellStyle name="Správně 2" xfId="93"/>
    <cellStyle name="Text upozornění" xfId="94"/>
    <cellStyle name="Text upozornění 2" xfId="95"/>
    <cellStyle name="Vstup" xfId="96"/>
    <cellStyle name="Vstup 2" xfId="97"/>
    <cellStyle name="Výpočet" xfId="98"/>
    <cellStyle name="Výpočet 2" xfId="99"/>
    <cellStyle name="Výstup" xfId="100"/>
    <cellStyle name="Výstup 2" xfId="101"/>
    <cellStyle name="Vysvětlující text" xfId="102"/>
    <cellStyle name="Vysvětlující text 2" xfId="103"/>
    <cellStyle name="Zvýraznění 1" xfId="104"/>
    <cellStyle name="Zvýraznění 1 2" xfId="105"/>
    <cellStyle name="Zvýraznění 2" xfId="106"/>
    <cellStyle name="Zvýraznění 2 2" xfId="107"/>
    <cellStyle name="Zvýraznění 3" xfId="108"/>
    <cellStyle name="Zvýraznění 3 2" xfId="109"/>
    <cellStyle name="Zvýraznění 4" xfId="110"/>
    <cellStyle name="Zvýraznění 4 2" xfId="111"/>
    <cellStyle name="Zvýraznění 5" xfId="112"/>
    <cellStyle name="Zvýraznění 5 2" xfId="113"/>
    <cellStyle name="Zvýraznění 6" xfId="114"/>
    <cellStyle name="Zvýraznění 6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7109375" style="0" customWidth="1"/>
    <col min="2" max="2" width="4.57421875" style="0" customWidth="1"/>
    <col min="3" max="3" width="29.57421875" style="0" customWidth="1"/>
    <col min="4" max="4" width="15.28125" style="0" customWidth="1"/>
    <col min="5" max="5" width="14.140625" style="0" hidden="1" customWidth="1"/>
    <col min="6" max="6" width="13.140625" style="0" hidden="1" customWidth="1"/>
    <col min="7" max="7" width="12.57421875" style="0" hidden="1" customWidth="1"/>
    <col min="8" max="8" width="13.28125" style="0" customWidth="1"/>
    <col min="9" max="9" width="12.4218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91" t="s">
        <v>87</v>
      </c>
      <c r="D4" s="91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73">
        <f>E9+F9+G9</f>
        <v>36478</v>
      </c>
      <c r="E9" s="71">
        <f>SUM(E10:E32)</f>
        <v>34911</v>
      </c>
      <c r="F9" s="103">
        <f>SUM(F10:F32)</f>
        <v>1330</v>
      </c>
      <c r="G9" s="104">
        <f>SUM(G10:G32)</f>
        <v>237</v>
      </c>
      <c r="H9" s="105">
        <f>SUM(H10:H32)</f>
        <v>0</v>
      </c>
      <c r="I9" s="106">
        <f>SUM(I10:I32)</f>
        <v>36478</v>
      </c>
    </row>
    <row r="10" spans="1:9" ht="15">
      <c r="A10" s="43">
        <v>1</v>
      </c>
      <c r="B10" s="46" t="s">
        <v>14</v>
      </c>
      <c r="C10" s="57" t="s">
        <v>15</v>
      </c>
      <c r="D10" s="40">
        <f aca="true" t="shared" si="0" ref="D10:D46">E10+F10+G10</f>
        <v>784</v>
      </c>
      <c r="E10" s="67">
        <v>677</v>
      </c>
      <c r="F10" s="107">
        <v>100</v>
      </c>
      <c r="G10" s="108">
        <v>7</v>
      </c>
      <c r="H10" s="109">
        <v>0</v>
      </c>
      <c r="I10" s="110">
        <f aca="true" t="shared" si="1" ref="I10:I45">E10+F10+G10+H10</f>
        <v>784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858</v>
      </c>
      <c r="E11" s="68">
        <v>858</v>
      </c>
      <c r="F11" s="111">
        <v>0</v>
      </c>
      <c r="G11" s="112">
        <v>0</v>
      </c>
      <c r="H11" s="113">
        <v>0</v>
      </c>
      <c r="I11" s="74">
        <f t="shared" si="1"/>
        <v>858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130</v>
      </c>
      <c r="E13" s="68">
        <v>100</v>
      </c>
      <c r="F13" s="111">
        <v>30</v>
      </c>
      <c r="G13" s="112">
        <v>0</v>
      </c>
      <c r="H13" s="113">
        <v>0</v>
      </c>
      <c r="I13" s="74">
        <f t="shared" si="1"/>
        <v>130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150</v>
      </c>
      <c r="E14" s="68">
        <v>150</v>
      </c>
      <c r="F14" s="111">
        <v>0</v>
      </c>
      <c r="G14" s="112">
        <v>0</v>
      </c>
      <c r="H14" s="113">
        <v>0</v>
      </c>
      <c r="I14" s="74">
        <f t="shared" si="1"/>
        <v>150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20</v>
      </c>
      <c r="E15" s="68">
        <v>0</v>
      </c>
      <c r="F15" s="111">
        <v>20</v>
      </c>
      <c r="G15" s="112">
        <v>0</v>
      </c>
      <c r="H15" s="113">
        <v>0</v>
      </c>
      <c r="I15" s="74">
        <f t="shared" si="1"/>
        <v>20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1356</v>
      </c>
      <c r="E16" s="68">
        <v>1301</v>
      </c>
      <c r="F16" s="111">
        <v>55</v>
      </c>
      <c r="G16" s="112">
        <v>0</v>
      </c>
      <c r="H16" s="113">
        <v>0</v>
      </c>
      <c r="I16" s="74">
        <f t="shared" si="1"/>
        <v>1356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15312</v>
      </c>
      <c r="E17" s="68">
        <v>14862</v>
      </c>
      <c r="F17" s="111">
        <v>280</v>
      </c>
      <c r="G17" s="112">
        <v>170</v>
      </c>
      <c r="H17" s="113">
        <v>0</v>
      </c>
      <c r="I17" s="74">
        <f t="shared" si="1"/>
        <v>15312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4917</v>
      </c>
      <c r="E18" s="69">
        <v>4764</v>
      </c>
      <c r="F18" s="75">
        <v>95</v>
      </c>
      <c r="G18" s="112">
        <v>58</v>
      </c>
      <c r="H18" s="113">
        <v>0</v>
      </c>
      <c r="I18" s="74">
        <f t="shared" si="1"/>
        <v>4917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534</v>
      </c>
      <c r="E20" s="69">
        <v>397</v>
      </c>
      <c r="F20" s="75">
        <v>135</v>
      </c>
      <c r="G20" s="112">
        <v>2</v>
      </c>
      <c r="H20" s="113">
        <v>0</v>
      </c>
      <c r="I20" s="74">
        <f t="shared" si="1"/>
        <v>534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2</v>
      </c>
      <c r="E22" s="68">
        <v>2</v>
      </c>
      <c r="F22" s="111">
        <v>0</v>
      </c>
      <c r="G22" s="112">
        <v>0</v>
      </c>
      <c r="H22" s="113">
        <v>0</v>
      </c>
      <c r="I22" s="74">
        <f t="shared" si="1"/>
        <v>2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2420</v>
      </c>
      <c r="E27" s="69">
        <v>2100</v>
      </c>
      <c r="F27" s="111">
        <v>320</v>
      </c>
      <c r="G27" s="112">
        <v>0</v>
      </c>
      <c r="H27" s="113">
        <v>0</v>
      </c>
      <c r="I27" s="74">
        <f t="shared" si="1"/>
        <v>2420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1200</v>
      </c>
      <c r="E28" s="69">
        <v>1200</v>
      </c>
      <c r="F28" s="111">
        <v>0</v>
      </c>
      <c r="G28" s="112">
        <v>0</v>
      </c>
      <c r="H28" s="113">
        <v>0</v>
      </c>
      <c r="I28" s="74">
        <f t="shared" si="1"/>
        <v>1200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8795</v>
      </c>
      <c r="E32" s="70">
        <v>8500</v>
      </c>
      <c r="F32" s="76">
        <v>295</v>
      </c>
      <c r="G32" s="77">
        <v>0</v>
      </c>
      <c r="H32" s="78">
        <v>0</v>
      </c>
      <c r="I32" s="79">
        <f t="shared" si="1"/>
        <v>8795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36478</v>
      </c>
      <c r="E33" s="71">
        <f>SUM(E34:E45)</f>
        <v>34911</v>
      </c>
      <c r="F33" s="103">
        <f>SUM(F34:F45)</f>
        <v>1330</v>
      </c>
      <c r="G33" s="104">
        <f>SUM(G34:G45)</f>
        <v>237</v>
      </c>
      <c r="H33" s="105">
        <f>SUM(H34:H45)</f>
        <v>0</v>
      </c>
      <c r="I33" s="104">
        <f t="shared" si="1"/>
        <v>36478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880</v>
      </c>
      <c r="E35" s="68">
        <v>0</v>
      </c>
      <c r="F35" s="111">
        <v>880</v>
      </c>
      <c r="G35" s="112">
        <v>0</v>
      </c>
      <c r="H35" s="113">
        <v>0</v>
      </c>
      <c r="I35" s="74">
        <f t="shared" si="1"/>
        <v>880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30</v>
      </c>
      <c r="E36" s="68">
        <v>0</v>
      </c>
      <c r="F36" s="111">
        <v>30</v>
      </c>
      <c r="G36" s="112">
        <v>0</v>
      </c>
      <c r="H36" s="113">
        <v>0</v>
      </c>
      <c r="I36" s="74">
        <f t="shared" si="1"/>
        <v>30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180</v>
      </c>
      <c r="E39" s="68">
        <v>0</v>
      </c>
      <c r="F39" s="111">
        <v>180</v>
      </c>
      <c r="G39" s="112">
        <v>0</v>
      </c>
      <c r="H39" s="113">
        <v>0</v>
      </c>
      <c r="I39" s="74">
        <f t="shared" si="1"/>
        <v>180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725</v>
      </c>
      <c r="E40" s="68">
        <v>485</v>
      </c>
      <c r="F40" s="111">
        <v>240</v>
      </c>
      <c r="G40" s="112">
        <v>0</v>
      </c>
      <c r="H40" s="113">
        <v>0</v>
      </c>
      <c r="I40" s="74">
        <f t="shared" si="1"/>
        <v>725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237</v>
      </c>
      <c r="E43" s="68">
        <v>0</v>
      </c>
      <c r="F43" s="111">
        <v>0</v>
      </c>
      <c r="G43" s="112">
        <v>237</v>
      </c>
      <c r="H43" s="113">
        <v>0</v>
      </c>
      <c r="I43" s="74">
        <f t="shared" si="1"/>
        <v>237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33796</v>
      </c>
      <c r="E44" s="72">
        <v>33796</v>
      </c>
      <c r="F44" s="83">
        <v>0</v>
      </c>
      <c r="G44" s="112">
        <v>0</v>
      </c>
      <c r="H44" s="113">
        <v>0</v>
      </c>
      <c r="I44" s="74">
        <f t="shared" si="1"/>
        <v>33796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630</v>
      </c>
      <c r="E45" s="70">
        <v>630</v>
      </c>
      <c r="F45" s="76">
        <v>0</v>
      </c>
      <c r="G45" s="77">
        <v>0</v>
      </c>
      <c r="H45" s="78">
        <v>0</v>
      </c>
      <c r="I45" s="79">
        <f t="shared" si="1"/>
        <v>630</v>
      </c>
    </row>
    <row r="46" spans="1:9" ht="15.75" thickBot="1">
      <c r="A46" s="85">
        <f t="shared" si="2"/>
        <v>13</v>
      </c>
      <c r="B46" s="50" t="s">
        <v>84</v>
      </c>
      <c r="C46" s="63"/>
      <c r="D46" s="54">
        <f t="shared" si="0"/>
        <v>0</v>
      </c>
      <c r="E46" s="39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0</v>
      </c>
    </row>
    <row r="47" spans="1:9" ht="15">
      <c r="A47" s="114"/>
      <c r="B47" s="114"/>
      <c r="C47" s="114"/>
      <c r="D47" s="114"/>
      <c r="E47" s="114"/>
      <c r="F47" s="114"/>
      <c r="G47" s="114"/>
      <c r="H47" s="114"/>
      <c r="I47" s="114"/>
    </row>
    <row r="48" spans="1:9" ht="15">
      <c r="A48" s="114"/>
      <c r="B48" s="114"/>
      <c r="C48" s="114"/>
      <c r="D48" s="114"/>
      <c r="E48" s="114"/>
      <c r="F48" s="114"/>
      <c r="G48" s="114"/>
      <c r="H48" s="114"/>
      <c r="I48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7">
      <selection activeCell="K27" sqref="K27"/>
    </sheetView>
  </sheetViews>
  <sheetFormatPr defaultColWidth="9.140625" defaultRowHeight="15"/>
  <cols>
    <col min="1" max="1" width="5.7109375" style="0" customWidth="1"/>
    <col min="2" max="2" width="4.8515625" style="0" customWidth="1"/>
    <col min="3" max="3" width="29.57421875" style="0" customWidth="1"/>
    <col min="4" max="4" width="15.7109375" style="0" customWidth="1"/>
    <col min="5" max="5" width="13.8515625" style="0" hidden="1" customWidth="1"/>
    <col min="6" max="6" width="11.7109375" style="0" hidden="1" customWidth="1"/>
    <col min="7" max="7" width="14.00390625" style="0" hidden="1" customWidth="1"/>
    <col min="8" max="8" width="15.57421875" style="0" customWidth="1"/>
    <col min="9" max="9" width="15.0039062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27" t="s">
        <v>99</v>
      </c>
      <c r="D4" s="127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 customHeight="1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I9</f>
        <v>25739</v>
      </c>
      <c r="E9" s="71">
        <f>SUM(E10:E32)</f>
        <v>0</v>
      </c>
      <c r="F9" s="103">
        <f>SUM(F10:F32)</f>
        <v>0</v>
      </c>
      <c r="G9" s="104">
        <f>SUM(G10:G32)</f>
        <v>0</v>
      </c>
      <c r="H9" s="105">
        <f>SUM(H10:H32)</f>
        <v>0</v>
      </c>
      <c r="I9" s="106">
        <f>SUM(I10:I32)</f>
        <v>25739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I10</f>
        <v>1050</v>
      </c>
      <c r="E10" s="67"/>
      <c r="F10" s="107"/>
      <c r="G10" s="108"/>
      <c r="H10" s="109">
        <v>0</v>
      </c>
      <c r="I10" s="110">
        <v>1050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/>
      <c r="F11" s="111"/>
      <c r="G11" s="112"/>
      <c r="H11" s="113">
        <v>0</v>
      </c>
      <c r="I11" s="74">
        <f>E11+F11+G11+H11</f>
        <v>0</v>
      </c>
    </row>
    <row r="12" spans="1:9" ht="15">
      <c r="A12" s="44">
        <f aca="true" t="shared" si="1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/>
      <c r="F12" s="111"/>
      <c r="G12" s="112"/>
      <c r="H12" s="113">
        <v>0</v>
      </c>
      <c r="I12" s="74">
        <f>E12+F12+G12+H12</f>
        <v>0</v>
      </c>
    </row>
    <row r="13" spans="1:9" ht="15">
      <c r="A13" s="44">
        <f t="shared" si="1"/>
        <v>4</v>
      </c>
      <c r="B13" s="47" t="s">
        <v>20</v>
      </c>
      <c r="C13" s="58" t="s">
        <v>21</v>
      </c>
      <c r="D13" s="40">
        <f t="shared" si="0"/>
        <v>60</v>
      </c>
      <c r="E13" s="68"/>
      <c r="F13" s="111"/>
      <c r="G13" s="112"/>
      <c r="H13" s="113">
        <v>0</v>
      </c>
      <c r="I13" s="74">
        <v>60</v>
      </c>
    </row>
    <row r="14" spans="1:9" ht="15">
      <c r="A14" s="44">
        <f t="shared" si="1"/>
        <v>5</v>
      </c>
      <c r="B14" s="47" t="s">
        <v>22</v>
      </c>
      <c r="C14" s="58" t="s">
        <v>23</v>
      </c>
      <c r="D14" s="40">
        <f t="shared" si="0"/>
        <v>58</v>
      </c>
      <c r="E14" s="68"/>
      <c r="F14" s="111"/>
      <c r="G14" s="112"/>
      <c r="H14" s="113">
        <v>0</v>
      </c>
      <c r="I14" s="74">
        <v>58</v>
      </c>
    </row>
    <row r="15" spans="1:9" ht="15">
      <c r="A15" s="44">
        <f t="shared" si="1"/>
        <v>6</v>
      </c>
      <c r="B15" s="47" t="s">
        <v>24</v>
      </c>
      <c r="C15" s="58" t="s">
        <v>25</v>
      </c>
      <c r="D15" s="40">
        <f t="shared" si="0"/>
        <v>2</v>
      </c>
      <c r="E15" s="68"/>
      <c r="F15" s="111"/>
      <c r="G15" s="112"/>
      <c r="H15" s="113">
        <v>0</v>
      </c>
      <c r="I15" s="74">
        <v>2</v>
      </c>
    </row>
    <row r="16" spans="1:9" ht="15">
      <c r="A16" s="44">
        <f t="shared" si="1"/>
        <v>7</v>
      </c>
      <c r="B16" s="47" t="s">
        <v>26</v>
      </c>
      <c r="C16" s="58" t="s">
        <v>27</v>
      </c>
      <c r="D16" s="40">
        <f t="shared" si="0"/>
        <v>820</v>
      </c>
      <c r="E16" s="68"/>
      <c r="F16" s="111"/>
      <c r="G16" s="112"/>
      <c r="H16" s="113">
        <v>0</v>
      </c>
      <c r="I16" s="74">
        <v>820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16750</v>
      </c>
      <c r="E17" s="68"/>
      <c r="F17" s="111"/>
      <c r="G17" s="112"/>
      <c r="H17" s="113">
        <v>0</v>
      </c>
      <c r="I17" s="74">
        <v>16750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6030</v>
      </c>
      <c r="E18" s="69"/>
      <c r="F18" s="75"/>
      <c r="G18" s="112"/>
      <c r="H18" s="113">
        <v>0</v>
      </c>
      <c r="I18" s="74">
        <v>6030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/>
      <c r="F19" s="75"/>
      <c r="G19" s="112"/>
      <c r="H19" s="113">
        <v>0</v>
      </c>
      <c r="I19" s="74">
        <f>E19+F19+G19+H19</f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173</v>
      </c>
      <c r="E20" s="69"/>
      <c r="F20" s="75"/>
      <c r="G20" s="112"/>
      <c r="H20" s="113">
        <v>0</v>
      </c>
      <c r="I20" s="74">
        <v>173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70</v>
      </c>
      <c r="E21" s="69"/>
      <c r="F21" s="75"/>
      <c r="G21" s="112"/>
      <c r="H21" s="113">
        <v>0</v>
      </c>
      <c r="I21" s="74">
        <v>70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3</v>
      </c>
      <c r="E22" s="68"/>
      <c r="F22" s="111"/>
      <c r="G22" s="112"/>
      <c r="H22" s="113">
        <v>0</v>
      </c>
      <c r="I22" s="74">
        <v>3</v>
      </c>
    </row>
    <row r="23" spans="1:9" ht="15">
      <c r="A23" s="44">
        <f t="shared" si="1"/>
        <v>14</v>
      </c>
      <c r="B23" s="47" t="s">
        <v>40</v>
      </c>
      <c r="C23" s="58" t="s">
        <v>41</v>
      </c>
      <c r="D23" s="40">
        <f t="shared" si="0"/>
        <v>0</v>
      </c>
      <c r="E23" s="68"/>
      <c r="F23" s="111"/>
      <c r="G23" s="112"/>
      <c r="H23" s="113">
        <v>0</v>
      </c>
      <c r="I23" s="74">
        <f>E23+F23+G23+H23</f>
        <v>0</v>
      </c>
    </row>
    <row r="24" spans="1:9" ht="15">
      <c r="A24" s="44">
        <f t="shared" si="1"/>
        <v>15</v>
      </c>
      <c r="B24" s="47" t="s">
        <v>42</v>
      </c>
      <c r="C24" s="58" t="s">
        <v>43</v>
      </c>
      <c r="D24" s="40">
        <f t="shared" si="0"/>
        <v>0</v>
      </c>
      <c r="E24" s="68"/>
      <c r="F24" s="111"/>
      <c r="G24" s="112"/>
      <c r="H24" s="113">
        <v>0</v>
      </c>
      <c r="I24" s="74">
        <f>E24+F24+G24+H24</f>
        <v>0</v>
      </c>
    </row>
    <row r="25" spans="1:9" ht="15">
      <c r="A25" s="44">
        <f t="shared" si="1"/>
        <v>16</v>
      </c>
      <c r="B25" s="47" t="s">
        <v>44</v>
      </c>
      <c r="C25" s="58" t="s">
        <v>45</v>
      </c>
      <c r="D25" s="40">
        <f t="shared" si="0"/>
        <v>0</v>
      </c>
      <c r="E25" s="68"/>
      <c r="F25" s="111"/>
      <c r="G25" s="112"/>
      <c r="H25" s="113">
        <v>0</v>
      </c>
      <c r="I25" s="74">
        <f>E25+F25+G25+H25</f>
        <v>0</v>
      </c>
    </row>
    <row r="26" spans="1:9" ht="15">
      <c r="A26" s="44">
        <f t="shared" si="1"/>
        <v>17</v>
      </c>
      <c r="B26" s="47" t="s">
        <v>46</v>
      </c>
      <c r="C26" s="58" t="s">
        <v>47</v>
      </c>
      <c r="D26" s="40">
        <f t="shared" si="0"/>
        <v>0</v>
      </c>
      <c r="E26" s="68"/>
      <c r="F26" s="111"/>
      <c r="G26" s="112"/>
      <c r="H26" s="113">
        <v>0</v>
      </c>
      <c r="I26" s="74">
        <f>E26+F26+G26+H26</f>
        <v>0</v>
      </c>
    </row>
    <row r="27" spans="1:9" ht="15">
      <c r="A27" s="44">
        <f t="shared" si="1"/>
        <v>18</v>
      </c>
      <c r="B27" s="47" t="s">
        <v>48</v>
      </c>
      <c r="C27" s="58" t="s">
        <v>49</v>
      </c>
      <c r="D27" s="40">
        <f t="shared" si="0"/>
        <v>94</v>
      </c>
      <c r="E27" s="69"/>
      <c r="F27" s="111"/>
      <c r="G27" s="112"/>
      <c r="H27" s="113">
        <v>0</v>
      </c>
      <c r="I27" s="74">
        <v>94</v>
      </c>
    </row>
    <row r="28" spans="1:9" ht="15">
      <c r="A28" s="44">
        <f t="shared" si="1"/>
        <v>19</v>
      </c>
      <c r="B28" s="47" t="s">
        <v>50</v>
      </c>
      <c r="C28" s="58" t="s">
        <v>51</v>
      </c>
      <c r="D28" s="40">
        <f t="shared" si="0"/>
        <v>334</v>
      </c>
      <c r="E28" s="69"/>
      <c r="F28" s="111"/>
      <c r="G28" s="112"/>
      <c r="H28" s="113">
        <v>0</v>
      </c>
      <c r="I28" s="74">
        <v>334</v>
      </c>
    </row>
    <row r="29" spans="1:9" ht="15">
      <c r="A29" s="44">
        <f t="shared" si="1"/>
        <v>20</v>
      </c>
      <c r="B29" s="47" t="s">
        <v>52</v>
      </c>
      <c r="C29" s="59" t="s">
        <v>53</v>
      </c>
      <c r="D29" s="40">
        <f t="shared" si="0"/>
        <v>0</v>
      </c>
      <c r="E29" s="68"/>
      <c r="F29" s="111"/>
      <c r="G29" s="112"/>
      <c r="H29" s="113">
        <v>0</v>
      </c>
      <c r="I29" s="74">
        <f>E29+F29+G29+H29</f>
        <v>0</v>
      </c>
    </row>
    <row r="30" spans="1:9" ht="15">
      <c r="A30" s="44">
        <f t="shared" si="1"/>
        <v>21</v>
      </c>
      <c r="B30" s="47" t="s">
        <v>54</v>
      </c>
      <c r="C30" s="58" t="s">
        <v>55</v>
      </c>
      <c r="D30" s="40">
        <f t="shared" si="0"/>
        <v>20</v>
      </c>
      <c r="E30" s="68"/>
      <c r="F30" s="111"/>
      <c r="G30" s="112"/>
      <c r="H30" s="113">
        <v>0</v>
      </c>
      <c r="I30" s="74">
        <v>20</v>
      </c>
    </row>
    <row r="31" spans="1:9" ht="15">
      <c r="A31" s="44">
        <f t="shared" si="1"/>
        <v>22</v>
      </c>
      <c r="B31" s="47" t="s">
        <v>56</v>
      </c>
      <c r="C31" s="58" t="s">
        <v>57</v>
      </c>
      <c r="D31" s="40">
        <f t="shared" si="0"/>
        <v>0</v>
      </c>
      <c r="E31" s="68"/>
      <c r="F31" s="111"/>
      <c r="G31" s="112"/>
      <c r="H31" s="113">
        <v>0</v>
      </c>
      <c r="I31" s="74">
        <f>E31+F31+G31+H31</f>
        <v>0</v>
      </c>
    </row>
    <row r="32" spans="1:9" ht="15.75" thickBot="1">
      <c r="A32" s="45">
        <f t="shared" si="1"/>
        <v>23</v>
      </c>
      <c r="B32" s="49" t="s">
        <v>58</v>
      </c>
      <c r="C32" s="60" t="s">
        <v>59</v>
      </c>
      <c r="D32" s="52">
        <f t="shared" si="0"/>
        <v>275</v>
      </c>
      <c r="E32" s="70"/>
      <c r="F32" s="76"/>
      <c r="G32" s="77"/>
      <c r="H32" s="78">
        <v>0</v>
      </c>
      <c r="I32" s="79">
        <v>275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25739</v>
      </c>
      <c r="E33" s="71">
        <f>SUM(E34:E45)</f>
        <v>0</v>
      </c>
      <c r="F33" s="103">
        <f>SUM(F34:F45)</f>
        <v>0</v>
      </c>
      <c r="G33" s="104">
        <f>SUM(G34:G45)</f>
        <v>0</v>
      </c>
      <c r="H33" s="105">
        <f>SUM(H34:H45)</f>
        <v>0</v>
      </c>
      <c r="I33" s="104">
        <f>I35+I38+I40+I44+I45</f>
        <v>25739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/>
      <c r="F34" s="107"/>
      <c r="G34" s="108"/>
      <c r="H34" s="109">
        <v>0</v>
      </c>
      <c r="I34" s="110">
        <f>E34+F34+G34+H34</f>
        <v>0</v>
      </c>
    </row>
    <row r="35" spans="1:9" ht="15">
      <c r="A35" s="44">
        <f t="shared" si="1"/>
        <v>2</v>
      </c>
      <c r="B35" s="47" t="s">
        <v>64</v>
      </c>
      <c r="C35" s="58" t="s">
        <v>65</v>
      </c>
      <c r="D35" s="40">
        <f t="shared" si="0"/>
        <v>1007</v>
      </c>
      <c r="E35" s="68"/>
      <c r="F35" s="111"/>
      <c r="G35" s="112"/>
      <c r="H35" s="113">
        <v>0</v>
      </c>
      <c r="I35" s="74">
        <v>1007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/>
      <c r="F36" s="111"/>
      <c r="G36" s="112"/>
      <c r="H36" s="113">
        <v>0</v>
      </c>
      <c r="I36" s="74">
        <f>E36+F36+G36+H36</f>
        <v>0</v>
      </c>
    </row>
    <row r="37" spans="1:9" ht="15">
      <c r="A37" s="44">
        <f t="shared" si="1"/>
        <v>4</v>
      </c>
      <c r="B37" s="47" t="s">
        <v>68</v>
      </c>
      <c r="C37" s="58" t="s">
        <v>69</v>
      </c>
      <c r="D37" s="40">
        <f t="shared" si="0"/>
        <v>0</v>
      </c>
      <c r="E37" s="68"/>
      <c r="F37" s="111"/>
      <c r="G37" s="112"/>
      <c r="H37" s="113">
        <v>0</v>
      </c>
      <c r="I37" s="74">
        <f>E37+F37+G37+H37</f>
        <v>0</v>
      </c>
    </row>
    <row r="38" spans="1:9" ht="15">
      <c r="A38" s="44">
        <f t="shared" si="1"/>
        <v>5</v>
      </c>
      <c r="B38" s="47" t="s">
        <v>70</v>
      </c>
      <c r="C38" s="58" t="s">
        <v>45</v>
      </c>
      <c r="D38" s="40">
        <f t="shared" si="0"/>
        <v>750</v>
      </c>
      <c r="E38" s="68"/>
      <c r="F38" s="111"/>
      <c r="G38" s="112"/>
      <c r="H38" s="113">
        <v>0</v>
      </c>
      <c r="I38" s="74">
        <v>750</v>
      </c>
    </row>
    <row r="39" spans="1:9" ht="15">
      <c r="A39" s="44">
        <f t="shared" si="1"/>
        <v>6</v>
      </c>
      <c r="B39" s="47" t="s">
        <v>71</v>
      </c>
      <c r="C39" s="58" t="s">
        <v>72</v>
      </c>
      <c r="D39" s="40">
        <f t="shared" si="0"/>
        <v>0</v>
      </c>
      <c r="E39" s="68"/>
      <c r="F39" s="111"/>
      <c r="G39" s="112"/>
      <c r="H39" s="113">
        <v>0</v>
      </c>
      <c r="I39" s="74">
        <f>E39+F39+G39+H39</f>
        <v>0</v>
      </c>
    </row>
    <row r="40" spans="1:9" ht="15">
      <c r="A40" s="44">
        <f t="shared" si="1"/>
        <v>7</v>
      </c>
      <c r="B40" s="47" t="s">
        <v>73</v>
      </c>
      <c r="C40" s="58" t="s">
        <v>74</v>
      </c>
      <c r="D40" s="40">
        <f t="shared" si="0"/>
        <v>950</v>
      </c>
      <c r="E40" s="68"/>
      <c r="F40" s="111"/>
      <c r="G40" s="112"/>
      <c r="H40" s="113">
        <v>0</v>
      </c>
      <c r="I40" s="74">
        <v>950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/>
      <c r="F41" s="111"/>
      <c r="G41" s="112"/>
      <c r="H41" s="113">
        <v>0</v>
      </c>
      <c r="I41" s="74">
        <f>E41+F41+G41+H41</f>
        <v>0</v>
      </c>
    </row>
    <row r="42" spans="1:9" ht="15">
      <c r="A42" s="44">
        <f t="shared" si="1"/>
        <v>9</v>
      </c>
      <c r="B42" s="47" t="s">
        <v>77</v>
      </c>
      <c r="C42" s="58" t="s">
        <v>78</v>
      </c>
      <c r="D42" s="40">
        <f t="shared" si="0"/>
        <v>0</v>
      </c>
      <c r="E42" s="68"/>
      <c r="F42" s="111"/>
      <c r="G42" s="112"/>
      <c r="H42" s="113">
        <v>0</v>
      </c>
      <c r="I42" s="74">
        <f>E42+F42+G42+H42</f>
        <v>0</v>
      </c>
    </row>
    <row r="43" spans="1:9" ht="15">
      <c r="A43" s="44">
        <f t="shared" si="1"/>
        <v>10</v>
      </c>
      <c r="B43" s="47" t="s">
        <v>79</v>
      </c>
      <c r="C43" s="58" t="s">
        <v>80</v>
      </c>
      <c r="D43" s="40">
        <f t="shared" si="0"/>
        <v>0</v>
      </c>
      <c r="E43" s="68"/>
      <c r="F43" s="111"/>
      <c r="G43" s="112"/>
      <c r="H43" s="113">
        <v>0</v>
      </c>
      <c r="I43" s="74">
        <f>E43+F43+G43+H43</f>
        <v>0</v>
      </c>
    </row>
    <row r="44" spans="1:9" ht="15">
      <c r="A44" s="44">
        <f t="shared" si="1"/>
        <v>11</v>
      </c>
      <c r="B44" s="47" t="s">
        <v>81</v>
      </c>
      <c r="C44" s="58" t="s">
        <v>82</v>
      </c>
      <c r="D44" s="40">
        <f t="shared" si="0"/>
        <v>22962</v>
      </c>
      <c r="E44" s="72"/>
      <c r="F44" s="83"/>
      <c r="G44" s="112"/>
      <c r="H44" s="113">
        <v>0</v>
      </c>
      <c r="I44" s="74">
        <v>22962</v>
      </c>
    </row>
    <row r="45" spans="1:9" ht="15.75" thickBot="1">
      <c r="A45" s="45">
        <f t="shared" si="1"/>
        <v>12</v>
      </c>
      <c r="B45" s="51">
        <v>720</v>
      </c>
      <c r="C45" s="62" t="s">
        <v>83</v>
      </c>
      <c r="D45" s="128">
        <f t="shared" si="0"/>
        <v>70</v>
      </c>
      <c r="E45" s="125"/>
      <c r="F45" s="76"/>
      <c r="G45" s="84"/>
      <c r="H45" s="78">
        <v>0</v>
      </c>
      <c r="I45" s="79">
        <v>70</v>
      </c>
    </row>
    <row r="46" spans="1:9" ht="15.75" thickBot="1">
      <c r="A46" s="85">
        <f t="shared" si="1"/>
        <v>13</v>
      </c>
      <c r="B46" s="50" t="s">
        <v>84</v>
      </c>
      <c r="C46" s="86"/>
      <c r="D46" s="129">
        <f t="shared" si="0"/>
        <v>0</v>
      </c>
      <c r="E46" s="87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4">
      <selection activeCell="L34" sqref="L34"/>
    </sheetView>
  </sheetViews>
  <sheetFormatPr defaultColWidth="9.140625" defaultRowHeight="15"/>
  <cols>
    <col min="1" max="1" width="5.8515625" style="0" customWidth="1"/>
    <col min="2" max="2" width="5.28125" style="0" customWidth="1"/>
    <col min="3" max="3" width="29.7109375" style="0" customWidth="1"/>
    <col min="4" max="4" width="19.140625" style="0" customWidth="1"/>
    <col min="5" max="5" width="14.7109375" style="0" hidden="1" customWidth="1"/>
    <col min="6" max="6" width="11.7109375" style="0" hidden="1" customWidth="1"/>
    <col min="7" max="7" width="12.140625" style="0" hidden="1" customWidth="1"/>
    <col min="8" max="8" width="15.00390625" style="0" customWidth="1"/>
    <col min="9" max="9" width="13.14062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30" t="s">
        <v>100</v>
      </c>
      <c r="D4" s="130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20656</v>
      </c>
      <c r="E9" s="71">
        <f>SUM(E10:E32)</f>
        <v>7390</v>
      </c>
      <c r="F9" s="103">
        <f>SUM(F10:F32)</f>
        <v>13266</v>
      </c>
      <c r="G9" s="104">
        <f>SUM(G10:G32)</f>
        <v>0</v>
      </c>
      <c r="H9" s="105">
        <f>SUM(H10:H32)</f>
        <v>1671</v>
      </c>
      <c r="I9" s="106">
        <f>SUM(I10:I32)</f>
        <v>22327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3500</v>
      </c>
      <c r="E10" s="67">
        <v>0</v>
      </c>
      <c r="F10" s="107">
        <v>3500</v>
      </c>
      <c r="G10" s="108">
        <v>0</v>
      </c>
      <c r="H10" s="109">
        <v>150</v>
      </c>
      <c r="I10" s="110">
        <f aca="true" t="shared" si="1" ref="I10:I45">E10+F10+G10+H10</f>
        <v>3650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>
        <v>0</v>
      </c>
      <c r="F11" s="111">
        <v>0</v>
      </c>
      <c r="G11" s="112">
        <v>0</v>
      </c>
      <c r="H11" s="113">
        <v>0</v>
      </c>
      <c r="I11" s="74">
        <f t="shared" si="1"/>
        <v>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200</v>
      </c>
      <c r="E12" s="68">
        <v>0</v>
      </c>
      <c r="F12" s="111">
        <v>200</v>
      </c>
      <c r="G12" s="112">
        <v>0</v>
      </c>
      <c r="H12" s="113">
        <v>1100</v>
      </c>
      <c r="I12" s="74">
        <f t="shared" si="1"/>
        <v>1300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55</v>
      </c>
      <c r="E13" s="68">
        <v>0</v>
      </c>
      <c r="F13" s="111">
        <v>55</v>
      </c>
      <c r="G13" s="112">
        <v>0</v>
      </c>
      <c r="H13" s="113">
        <v>3</v>
      </c>
      <c r="I13" s="74">
        <f t="shared" si="1"/>
        <v>58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65</v>
      </c>
      <c r="E14" s="68">
        <v>0</v>
      </c>
      <c r="F14" s="111">
        <v>65</v>
      </c>
      <c r="G14" s="112">
        <v>0</v>
      </c>
      <c r="H14" s="113">
        <v>3</v>
      </c>
      <c r="I14" s="74">
        <f t="shared" si="1"/>
        <v>68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7</v>
      </c>
      <c r="E15" s="68">
        <v>0</v>
      </c>
      <c r="F15" s="111">
        <v>7</v>
      </c>
      <c r="G15" s="112">
        <v>0</v>
      </c>
      <c r="H15" s="113">
        <v>5</v>
      </c>
      <c r="I15" s="74">
        <f t="shared" si="1"/>
        <v>12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7400</v>
      </c>
      <c r="E16" s="68">
        <v>0</v>
      </c>
      <c r="F16" s="111">
        <v>7400</v>
      </c>
      <c r="G16" s="112">
        <v>0</v>
      </c>
      <c r="H16" s="113">
        <v>5</v>
      </c>
      <c r="I16" s="74">
        <f t="shared" si="1"/>
        <v>7405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6308</v>
      </c>
      <c r="E17" s="68">
        <v>5328</v>
      </c>
      <c r="F17" s="111">
        <v>980</v>
      </c>
      <c r="G17" s="112">
        <v>0</v>
      </c>
      <c r="H17" s="113">
        <v>300</v>
      </c>
      <c r="I17" s="74">
        <f t="shared" si="1"/>
        <v>6608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2144</v>
      </c>
      <c r="E18" s="69">
        <v>1811</v>
      </c>
      <c r="F18" s="75">
        <v>333</v>
      </c>
      <c r="G18" s="112">
        <v>0</v>
      </c>
      <c r="H18" s="113">
        <v>102</v>
      </c>
      <c r="I18" s="74">
        <f t="shared" si="1"/>
        <v>2246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300</v>
      </c>
      <c r="E20" s="69">
        <v>220</v>
      </c>
      <c r="F20" s="75">
        <v>80</v>
      </c>
      <c r="G20" s="112">
        <v>0</v>
      </c>
      <c r="H20" s="113">
        <v>3</v>
      </c>
      <c r="I20" s="74">
        <f t="shared" si="1"/>
        <v>303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1</v>
      </c>
      <c r="E22" s="68">
        <v>0</v>
      </c>
      <c r="F22" s="111">
        <v>1</v>
      </c>
      <c r="G22" s="112">
        <v>0</v>
      </c>
      <c r="H22" s="113">
        <v>0</v>
      </c>
      <c r="I22" s="74">
        <f t="shared" si="1"/>
        <v>1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143</v>
      </c>
      <c r="E27" s="69">
        <v>23</v>
      </c>
      <c r="F27" s="111">
        <v>120</v>
      </c>
      <c r="G27" s="112">
        <v>0</v>
      </c>
      <c r="H27" s="113">
        <v>0</v>
      </c>
      <c r="I27" s="74">
        <f t="shared" si="1"/>
        <v>143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405</v>
      </c>
      <c r="E28" s="69">
        <v>0</v>
      </c>
      <c r="F28" s="111">
        <v>405</v>
      </c>
      <c r="G28" s="112">
        <v>0</v>
      </c>
      <c r="H28" s="113">
        <v>0</v>
      </c>
      <c r="I28" s="74">
        <f t="shared" si="1"/>
        <v>405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128</v>
      </c>
      <c r="E32" s="70">
        <v>8</v>
      </c>
      <c r="F32" s="76">
        <v>120</v>
      </c>
      <c r="G32" s="77">
        <v>0</v>
      </c>
      <c r="H32" s="78">
        <v>0</v>
      </c>
      <c r="I32" s="79">
        <f t="shared" si="1"/>
        <v>128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20332</v>
      </c>
      <c r="E33" s="71">
        <f>SUM(E34:E45)</f>
        <v>6392</v>
      </c>
      <c r="F33" s="103">
        <f>SUM(F34:F45)</f>
        <v>13940</v>
      </c>
      <c r="G33" s="104">
        <f>SUM(G34:G45)</f>
        <v>0</v>
      </c>
      <c r="H33" s="105">
        <f>SUM(H34:H45)</f>
        <v>1995</v>
      </c>
      <c r="I33" s="104">
        <f t="shared" si="1"/>
        <v>22327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350</v>
      </c>
      <c r="E34" s="67">
        <v>0</v>
      </c>
      <c r="F34" s="107">
        <v>350</v>
      </c>
      <c r="G34" s="108">
        <v>0</v>
      </c>
      <c r="H34" s="109">
        <v>25</v>
      </c>
      <c r="I34" s="110">
        <f t="shared" si="1"/>
        <v>375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585</v>
      </c>
      <c r="E35" s="68">
        <v>0</v>
      </c>
      <c r="F35" s="111">
        <v>585</v>
      </c>
      <c r="G35" s="112">
        <v>0</v>
      </c>
      <c r="H35" s="113">
        <v>750</v>
      </c>
      <c r="I35" s="74">
        <f t="shared" si="1"/>
        <v>1335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550</v>
      </c>
      <c r="E36" s="68">
        <v>0</v>
      </c>
      <c r="F36" s="111">
        <v>550</v>
      </c>
      <c r="G36" s="112">
        <v>0</v>
      </c>
      <c r="H36" s="113">
        <v>1200</v>
      </c>
      <c r="I36" s="74">
        <f t="shared" si="1"/>
        <v>1750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230</v>
      </c>
      <c r="E37" s="68">
        <v>0</v>
      </c>
      <c r="F37" s="111">
        <v>230</v>
      </c>
      <c r="G37" s="112">
        <v>0</v>
      </c>
      <c r="H37" s="113">
        <v>20</v>
      </c>
      <c r="I37" s="74">
        <f t="shared" si="1"/>
        <v>250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92</v>
      </c>
      <c r="E39" s="68">
        <v>92</v>
      </c>
      <c r="F39" s="111">
        <v>0</v>
      </c>
      <c r="G39" s="112">
        <v>0</v>
      </c>
      <c r="H39" s="113">
        <v>0</v>
      </c>
      <c r="I39" s="74">
        <f t="shared" si="1"/>
        <v>92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590</v>
      </c>
      <c r="E40" s="68">
        <v>0</v>
      </c>
      <c r="F40" s="111">
        <v>590</v>
      </c>
      <c r="G40" s="112">
        <v>0</v>
      </c>
      <c r="H40" s="113">
        <v>0</v>
      </c>
      <c r="I40" s="74">
        <f t="shared" si="1"/>
        <v>590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7</v>
      </c>
      <c r="E41" s="68">
        <v>0</v>
      </c>
      <c r="F41" s="111">
        <v>7</v>
      </c>
      <c r="G41" s="112">
        <v>0</v>
      </c>
      <c r="H41" s="113">
        <v>0</v>
      </c>
      <c r="I41" s="74">
        <f t="shared" si="1"/>
        <v>7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6300</v>
      </c>
      <c r="E44" s="72">
        <v>6300</v>
      </c>
      <c r="F44" s="83">
        <v>0</v>
      </c>
      <c r="G44" s="112">
        <v>0</v>
      </c>
      <c r="H44" s="113">
        <v>0</v>
      </c>
      <c r="I44" s="74">
        <f t="shared" si="1"/>
        <v>6300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11628</v>
      </c>
      <c r="E45" s="70">
        <v>0</v>
      </c>
      <c r="F45" s="76">
        <v>11628</v>
      </c>
      <c r="G45" s="77">
        <v>0</v>
      </c>
      <c r="H45" s="78">
        <v>0</v>
      </c>
      <c r="I45" s="79">
        <f t="shared" si="1"/>
        <v>11628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t="shared" si="0"/>
        <v>-324</v>
      </c>
      <c r="E46" s="39">
        <f>E33-E9</f>
        <v>-998</v>
      </c>
      <c r="F46" s="88">
        <f>F33-F9</f>
        <v>674</v>
      </c>
      <c r="G46" s="89">
        <f>G33-G9</f>
        <v>0</v>
      </c>
      <c r="H46" s="90">
        <f>H33-H9</f>
        <v>324</v>
      </c>
      <c r="I46" s="89">
        <f>I33-I9</f>
        <v>0</v>
      </c>
    </row>
    <row r="47" spans="1:9" ht="15">
      <c r="A47" s="114"/>
      <c r="B47" s="114"/>
      <c r="C47" s="114"/>
      <c r="D47" s="114"/>
      <c r="E47" s="114"/>
      <c r="F47" s="114"/>
      <c r="G47" s="114"/>
      <c r="H47" s="114"/>
      <c r="I47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K31" sqref="K31:L32"/>
    </sheetView>
  </sheetViews>
  <sheetFormatPr defaultColWidth="9.140625" defaultRowHeight="15"/>
  <cols>
    <col min="1" max="1" width="5.421875" style="0" customWidth="1"/>
    <col min="2" max="2" width="5.140625" style="0" customWidth="1"/>
    <col min="3" max="3" width="30.00390625" style="0" customWidth="1"/>
    <col min="4" max="4" width="16.140625" style="0" customWidth="1"/>
    <col min="5" max="5" width="12.8515625" style="0" hidden="1" customWidth="1"/>
    <col min="6" max="6" width="12.57421875" style="0" hidden="1" customWidth="1"/>
    <col min="7" max="7" width="0.42578125" style="0" hidden="1" customWidth="1"/>
    <col min="8" max="8" width="15.140625" style="0" customWidth="1"/>
    <col min="9" max="9" width="14.0039062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31" t="s">
        <v>101</v>
      </c>
      <c r="D4" s="131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102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25085</v>
      </c>
      <c r="E9" s="71">
        <f>SUM(E10:E32)</f>
        <v>22239</v>
      </c>
      <c r="F9" s="103">
        <f>SUM(F10:F32)</f>
        <v>2846</v>
      </c>
      <c r="G9" s="104">
        <f>SUM(G10:G32)</f>
        <v>0</v>
      </c>
      <c r="H9" s="105">
        <f>SUM(H10:H32)</f>
        <v>670</v>
      </c>
      <c r="I9" s="106">
        <f>SUM(I10:I32)</f>
        <v>25755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369</v>
      </c>
      <c r="E10" s="67">
        <v>233</v>
      </c>
      <c r="F10" s="107">
        <v>136</v>
      </c>
      <c r="G10" s="108">
        <v>0</v>
      </c>
      <c r="H10" s="109">
        <v>214</v>
      </c>
      <c r="I10" s="110">
        <f aca="true" t="shared" si="1" ref="I10:I45">E10+F10+G10+H10</f>
        <v>583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>
        <v>0</v>
      </c>
      <c r="F11" s="111">
        <v>0</v>
      </c>
      <c r="G11" s="112">
        <v>0</v>
      </c>
      <c r="H11" s="113">
        <v>0</v>
      </c>
      <c r="I11" s="74">
        <f t="shared" si="1"/>
        <v>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50</v>
      </c>
      <c r="E13" s="68">
        <v>50</v>
      </c>
      <c r="F13" s="111">
        <v>0</v>
      </c>
      <c r="G13" s="112">
        <v>0</v>
      </c>
      <c r="H13" s="113">
        <v>0</v>
      </c>
      <c r="I13" s="74">
        <f t="shared" si="1"/>
        <v>50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50</v>
      </c>
      <c r="E14" s="68">
        <v>30</v>
      </c>
      <c r="F14" s="111">
        <v>20</v>
      </c>
      <c r="G14" s="112">
        <v>0</v>
      </c>
      <c r="H14" s="113">
        <v>0</v>
      </c>
      <c r="I14" s="74">
        <f t="shared" si="1"/>
        <v>50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>
        <v>0</v>
      </c>
      <c r="G15" s="112">
        <v>0</v>
      </c>
      <c r="H15" s="113">
        <v>10</v>
      </c>
      <c r="I15" s="74">
        <f t="shared" si="1"/>
        <v>10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2350</v>
      </c>
      <c r="E16" s="68">
        <v>100</v>
      </c>
      <c r="F16" s="111">
        <v>2250</v>
      </c>
      <c r="G16" s="112">
        <v>0</v>
      </c>
      <c r="H16" s="113">
        <v>80</v>
      </c>
      <c r="I16" s="74">
        <f t="shared" si="1"/>
        <v>2430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13982</v>
      </c>
      <c r="E17" s="68">
        <v>13657</v>
      </c>
      <c r="F17" s="111">
        <v>325</v>
      </c>
      <c r="G17" s="112">
        <v>0</v>
      </c>
      <c r="H17" s="113">
        <v>270</v>
      </c>
      <c r="I17" s="74">
        <f t="shared" si="1"/>
        <v>14252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4755</v>
      </c>
      <c r="E18" s="69">
        <v>4644</v>
      </c>
      <c r="F18" s="75">
        <v>111</v>
      </c>
      <c r="G18" s="112">
        <v>0</v>
      </c>
      <c r="H18" s="113">
        <v>92</v>
      </c>
      <c r="I18" s="74">
        <f t="shared" si="1"/>
        <v>4847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140</v>
      </c>
      <c r="E20" s="69">
        <v>137</v>
      </c>
      <c r="F20" s="75">
        <v>3</v>
      </c>
      <c r="G20" s="112">
        <v>0</v>
      </c>
      <c r="H20" s="113">
        <v>3</v>
      </c>
      <c r="I20" s="74">
        <f t="shared" si="1"/>
        <v>143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3</v>
      </c>
      <c r="E22" s="68">
        <v>3</v>
      </c>
      <c r="F22" s="111">
        <v>0</v>
      </c>
      <c r="G22" s="112">
        <v>0</v>
      </c>
      <c r="H22" s="113">
        <v>0</v>
      </c>
      <c r="I22" s="74">
        <f t="shared" si="1"/>
        <v>3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66</v>
      </c>
      <c r="E27" s="69">
        <v>65</v>
      </c>
      <c r="F27" s="111">
        <v>1</v>
      </c>
      <c r="G27" s="112">
        <v>0</v>
      </c>
      <c r="H27" s="113">
        <v>1</v>
      </c>
      <c r="I27" s="74">
        <f t="shared" si="1"/>
        <v>67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3000</v>
      </c>
      <c r="E28" s="69">
        <v>3000</v>
      </c>
      <c r="F28" s="111">
        <v>0</v>
      </c>
      <c r="G28" s="112">
        <v>0</v>
      </c>
      <c r="H28" s="113">
        <v>0</v>
      </c>
      <c r="I28" s="74">
        <f t="shared" si="1"/>
        <v>3000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20</v>
      </c>
      <c r="E30" s="68">
        <v>20</v>
      </c>
      <c r="F30" s="111">
        <v>0</v>
      </c>
      <c r="G30" s="112">
        <v>0</v>
      </c>
      <c r="H30" s="113">
        <v>0</v>
      </c>
      <c r="I30" s="74">
        <f t="shared" si="1"/>
        <v>20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300</v>
      </c>
      <c r="E32" s="70">
        <v>300</v>
      </c>
      <c r="F32" s="76">
        <v>0</v>
      </c>
      <c r="G32" s="77">
        <v>0</v>
      </c>
      <c r="H32" s="78">
        <v>0</v>
      </c>
      <c r="I32" s="79">
        <f t="shared" si="1"/>
        <v>300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25085</v>
      </c>
      <c r="E33" s="71">
        <f>SUM(E34:E45)</f>
        <v>18440</v>
      </c>
      <c r="F33" s="103">
        <f>SUM(F34:F45)</f>
        <v>6645</v>
      </c>
      <c r="G33" s="104">
        <f>SUM(G34:G45)</f>
        <v>0</v>
      </c>
      <c r="H33" s="105">
        <f>SUM(H34:H45)</f>
        <v>670</v>
      </c>
      <c r="I33" s="104">
        <f t="shared" si="1"/>
        <v>25755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2542</v>
      </c>
      <c r="E35" s="68">
        <v>0</v>
      </c>
      <c r="F35" s="111">
        <v>2542</v>
      </c>
      <c r="G35" s="112">
        <v>0</v>
      </c>
      <c r="H35" s="113">
        <v>670</v>
      </c>
      <c r="I35" s="74">
        <f t="shared" si="1"/>
        <v>3212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>
        <v>0</v>
      </c>
      <c r="G36" s="112">
        <v>0</v>
      </c>
      <c r="H36" s="113">
        <v>0</v>
      </c>
      <c r="I36" s="74">
        <f t="shared" si="1"/>
        <v>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>
        <v>0</v>
      </c>
      <c r="F39" s="111">
        <v>0</v>
      </c>
      <c r="G39" s="112">
        <v>0</v>
      </c>
      <c r="H39" s="113">
        <v>0</v>
      </c>
      <c r="I39" s="74">
        <f t="shared" si="1"/>
        <v>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0</v>
      </c>
      <c r="E40" s="68">
        <v>0</v>
      </c>
      <c r="F40" s="111">
        <v>0</v>
      </c>
      <c r="G40" s="112">
        <v>0</v>
      </c>
      <c r="H40" s="113">
        <v>0</v>
      </c>
      <c r="I40" s="74">
        <f t="shared" si="1"/>
        <v>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18440</v>
      </c>
      <c r="E44" s="72">
        <v>18440</v>
      </c>
      <c r="F44" s="83">
        <v>0</v>
      </c>
      <c r="G44" s="112">
        <v>0</v>
      </c>
      <c r="H44" s="113">
        <v>0</v>
      </c>
      <c r="I44" s="74">
        <f t="shared" si="1"/>
        <v>18440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4103</v>
      </c>
      <c r="E45" s="70">
        <v>0</v>
      </c>
      <c r="F45" s="76">
        <v>4103</v>
      </c>
      <c r="G45" s="77">
        <v>0</v>
      </c>
      <c r="H45" s="78">
        <v>0</v>
      </c>
      <c r="I45" s="79">
        <f t="shared" si="1"/>
        <v>4103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t="shared" si="0"/>
        <v>0</v>
      </c>
      <c r="E46" s="39">
        <f>E33-E9</f>
        <v>-3799</v>
      </c>
      <c r="F46" s="88">
        <f>F33-F9</f>
        <v>3799</v>
      </c>
      <c r="G46" s="89">
        <f>G33-G9</f>
        <v>0</v>
      </c>
      <c r="H46" s="90">
        <f>H33-H9</f>
        <v>0</v>
      </c>
      <c r="I46" s="89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29.7109375" style="0" customWidth="1"/>
    <col min="4" max="4" width="17.57421875" style="0" customWidth="1"/>
    <col min="5" max="5" width="14.7109375" style="0" hidden="1" customWidth="1"/>
    <col min="6" max="6" width="12.57421875" style="0" hidden="1" customWidth="1"/>
    <col min="7" max="7" width="12.8515625" style="0" hidden="1" customWidth="1"/>
    <col min="8" max="8" width="14.421875" style="0" customWidth="1"/>
    <col min="9" max="9" width="13.4218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24" t="s">
        <v>103</v>
      </c>
      <c r="D4" s="124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7532</v>
      </c>
      <c r="E9" s="71">
        <f>SUM(E10:E32)</f>
        <v>7102</v>
      </c>
      <c r="F9" s="103">
        <f>SUM(F10:F32)</f>
        <v>430</v>
      </c>
      <c r="G9" s="104">
        <f>SUM(G10:G32)</f>
        <v>0</v>
      </c>
      <c r="H9" s="105">
        <f>SUM(H10:H32)</f>
        <v>0</v>
      </c>
      <c r="I9" s="106">
        <f>SUM(I10:I32)</f>
        <v>7532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110</v>
      </c>
      <c r="E10" s="67">
        <v>110</v>
      </c>
      <c r="F10" s="107">
        <v>0</v>
      </c>
      <c r="G10" s="108">
        <v>0</v>
      </c>
      <c r="H10" s="109">
        <v>0</v>
      </c>
      <c r="I10" s="110">
        <f aca="true" t="shared" si="1" ref="I10:I45">E10+F10+G10+H10</f>
        <v>110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5280</v>
      </c>
      <c r="E11" s="68">
        <v>4980</v>
      </c>
      <c r="F11" s="111">
        <v>300</v>
      </c>
      <c r="G11" s="112">
        <v>0</v>
      </c>
      <c r="H11" s="113">
        <v>0</v>
      </c>
      <c r="I11" s="74">
        <f t="shared" si="1"/>
        <v>5280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330</v>
      </c>
      <c r="E13" s="68">
        <v>330</v>
      </c>
      <c r="F13" s="111">
        <v>0</v>
      </c>
      <c r="G13" s="112">
        <v>0</v>
      </c>
      <c r="H13" s="113">
        <v>0</v>
      </c>
      <c r="I13" s="74">
        <f t="shared" si="1"/>
        <v>330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0</v>
      </c>
      <c r="E14" s="68">
        <v>0</v>
      </c>
      <c r="F14" s="111">
        <v>0</v>
      </c>
      <c r="G14" s="112">
        <v>0</v>
      </c>
      <c r="H14" s="113">
        <v>0</v>
      </c>
      <c r="I14" s="74">
        <f t="shared" si="1"/>
        <v>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>
        <v>0</v>
      </c>
      <c r="G15" s="112">
        <v>0</v>
      </c>
      <c r="H15" s="113">
        <v>0</v>
      </c>
      <c r="I15" s="74">
        <f t="shared" si="1"/>
        <v>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1400</v>
      </c>
      <c r="E16" s="68">
        <v>1300</v>
      </c>
      <c r="F16" s="111">
        <v>100</v>
      </c>
      <c r="G16" s="112">
        <v>0</v>
      </c>
      <c r="H16" s="113">
        <v>0</v>
      </c>
      <c r="I16" s="74">
        <f t="shared" si="1"/>
        <v>1400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0</v>
      </c>
      <c r="E17" s="68">
        <v>0</v>
      </c>
      <c r="F17" s="111">
        <v>0</v>
      </c>
      <c r="G17" s="112">
        <v>0</v>
      </c>
      <c r="H17" s="113">
        <v>0</v>
      </c>
      <c r="I17" s="74">
        <f t="shared" si="1"/>
        <v>0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0</v>
      </c>
      <c r="E18" s="69">
        <v>0</v>
      </c>
      <c r="F18" s="75">
        <v>0</v>
      </c>
      <c r="G18" s="112">
        <v>0</v>
      </c>
      <c r="H18" s="113">
        <v>0</v>
      </c>
      <c r="I18" s="74">
        <f t="shared" si="1"/>
        <v>0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0</v>
      </c>
      <c r="E20" s="69">
        <v>0</v>
      </c>
      <c r="F20" s="75">
        <v>0</v>
      </c>
      <c r="G20" s="112">
        <v>0</v>
      </c>
      <c r="H20" s="113">
        <v>0</v>
      </c>
      <c r="I20" s="74">
        <f t="shared" si="1"/>
        <v>0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0</v>
      </c>
      <c r="E22" s="68">
        <v>0</v>
      </c>
      <c r="F22" s="111">
        <v>0</v>
      </c>
      <c r="G22" s="112">
        <v>0</v>
      </c>
      <c r="H22" s="113">
        <v>0</v>
      </c>
      <c r="I22" s="74">
        <f t="shared" si="1"/>
        <v>0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412</v>
      </c>
      <c r="E27" s="69">
        <v>382</v>
      </c>
      <c r="F27" s="111">
        <v>30</v>
      </c>
      <c r="G27" s="112">
        <v>0</v>
      </c>
      <c r="H27" s="113">
        <v>0</v>
      </c>
      <c r="I27" s="74">
        <f t="shared" si="1"/>
        <v>412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0</v>
      </c>
      <c r="E28" s="69">
        <v>0</v>
      </c>
      <c r="F28" s="111">
        <v>0</v>
      </c>
      <c r="G28" s="112">
        <v>0</v>
      </c>
      <c r="H28" s="113">
        <v>0</v>
      </c>
      <c r="I28" s="74">
        <f t="shared" si="1"/>
        <v>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0</v>
      </c>
      <c r="E32" s="70">
        <v>0</v>
      </c>
      <c r="F32" s="76">
        <v>0</v>
      </c>
      <c r="G32" s="77">
        <v>0</v>
      </c>
      <c r="H32" s="78">
        <v>0</v>
      </c>
      <c r="I32" s="79">
        <f t="shared" si="1"/>
        <v>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7532</v>
      </c>
      <c r="E33" s="71">
        <f>SUM(E34:E45)</f>
        <v>6400</v>
      </c>
      <c r="F33" s="103">
        <f>SUM(F34:F45)</f>
        <v>1132</v>
      </c>
      <c r="G33" s="104">
        <f>SUM(G34:G45)</f>
        <v>0</v>
      </c>
      <c r="H33" s="105">
        <f>SUM(H34:H45)</f>
        <v>0</v>
      </c>
      <c r="I33" s="104">
        <f t="shared" si="1"/>
        <v>7532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425</v>
      </c>
      <c r="E35" s="68">
        <v>0</v>
      </c>
      <c r="F35" s="111">
        <v>425</v>
      </c>
      <c r="G35" s="112">
        <v>0</v>
      </c>
      <c r="H35" s="113">
        <v>0</v>
      </c>
      <c r="I35" s="74">
        <f t="shared" si="1"/>
        <v>425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>
        <v>0</v>
      </c>
      <c r="G36" s="112">
        <v>0</v>
      </c>
      <c r="H36" s="113">
        <v>0</v>
      </c>
      <c r="I36" s="74">
        <f t="shared" si="1"/>
        <v>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>
        <v>0</v>
      </c>
      <c r="F39" s="111">
        <v>0</v>
      </c>
      <c r="G39" s="112">
        <v>0</v>
      </c>
      <c r="H39" s="113">
        <v>0</v>
      </c>
      <c r="I39" s="74">
        <f t="shared" si="1"/>
        <v>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7</v>
      </c>
      <c r="E40" s="68">
        <v>0</v>
      </c>
      <c r="F40" s="111">
        <v>7</v>
      </c>
      <c r="G40" s="112">
        <v>0</v>
      </c>
      <c r="H40" s="113">
        <v>0</v>
      </c>
      <c r="I40" s="74">
        <f t="shared" si="1"/>
        <v>7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6400</v>
      </c>
      <c r="E44" s="72">
        <v>6400</v>
      </c>
      <c r="F44" s="83">
        <v>0</v>
      </c>
      <c r="G44" s="112">
        <v>0</v>
      </c>
      <c r="H44" s="113">
        <v>0</v>
      </c>
      <c r="I44" s="74">
        <f t="shared" si="1"/>
        <v>6400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700</v>
      </c>
      <c r="E45" s="70">
        <v>0</v>
      </c>
      <c r="F45" s="76">
        <v>700</v>
      </c>
      <c r="G45" s="77">
        <v>0</v>
      </c>
      <c r="H45" s="78">
        <v>0</v>
      </c>
      <c r="I45" s="79">
        <f t="shared" si="1"/>
        <v>700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t="shared" si="0"/>
        <v>0</v>
      </c>
      <c r="E46" s="39">
        <f>E33-E9</f>
        <v>-702</v>
      </c>
      <c r="F46" s="88">
        <f>F33-F9</f>
        <v>702</v>
      </c>
      <c r="G46" s="89">
        <f>G33-G9</f>
        <v>0</v>
      </c>
      <c r="H46" s="90">
        <f>H33-H9</f>
        <v>0</v>
      </c>
      <c r="I46" s="89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6.140625" style="0" customWidth="1"/>
    <col min="2" max="2" width="5.140625" style="0" customWidth="1"/>
    <col min="3" max="3" width="29.7109375" style="0" customWidth="1"/>
    <col min="4" max="4" width="15.7109375" style="0" customWidth="1"/>
    <col min="5" max="5" width="15.00390625" style="0" hidden="1" customWidth="1"/>
    <col min="6" max="6" width="13.57421875" style="0" hidden="1" customWidth="1"/>
    <col min="7" max="7" width="13.421875" style="0" hidden="1" customWidth="1"/>
    <col min="8" max="8" width="15.140625" style="0" customWidth="1"/>
    <col min="9" max="9" width="14.851562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30" t="s">
        <v>104</v>
      </c>
      <c r="D4" s="118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 customHeight="1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3348</v>
      </c>
      <c r="E9" s="71">
        <f>SUM(E10:E32)</f>
        <v>1213</v>
      </c>
      <c r="F9" s="103">
        <f>SUM(F10:F32)</f>
        <v>2135</v>
      </c>
      <c r="G9" s="104">
        <f>SUM(G10:G32)</f>
        <v>0</v>
      </c>
      <c r="H9" s="105">
        <f>SUM(H10:H32)</f>
        <v>3912</v>
      </c>
      <c r="I9" s="106">
        <f>SUM(I10:I32)</f>
        <v>7260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135</v>
      </c>
      <c r="E10" s="67">
        <v>0</v>
      </c>
      <c r="F10" s="107">
        <v>135</v>
      </c>
      <c r="G10" s="108">
        <v>0</v>
      </c>
      <c r="H10" s="109">
        <v>390</v>
      </c>
      <c r="I10" s="110">
        <f aca="true" t="shared" si="1" ref="I10:I45">E10+F10+G10+H10</f>
        <v>525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>
        <v>0</v>
      </c>
      <c r="F11" s="111">
        <v>0</v>
      </c>
      <c r="G11" s="112">
        <v>0</v>
      </c>
      <c r="H11" s="113">
        <v>20</v>
      </c>
      <c r="I11" s="74">
        <f t="shared" si="1"/>
        <v>20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65</v>
      </c>
      <c r="I12" s="74">
        <f t="shared" si="1"/>
        <v>65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15</v>
      </c>
      <c r="E13" s="68">
        <v>0</v>
      </c>
      <c r="F13" s="111">
        <v>15</v>
      </c>
      <c r="G13" s="112">
        <v>0</v>
      </c>
      <c r="H13" s="113">
        <v>70</v>
      </c>
      <c r="I13" s="74">
        <f t="shared" si="1"/>
        <v>85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85</v>
      </c>
      <c r="E14" s="68">
        <v>0</v>
      </c>
      <c r="F14" s="111">
        <v>85</v>
      </c>
      <c r="G14" s="112">
        <v>0</v>
      </c>
      <c r="H14" s="113">
        <v>130</v>
      </c>
      <c r="I14" s="74">
        <f t="shared" si="1"/>
        <v>215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>
        <v>0</v>
      </c>
      <c r="G15" s="112">
        <v>0</v>
      </c>
      <c r="H15" s="113">
        <v>0</v>
      </c>
      <c r="I15" s="74">
        <f t="shared" si="1"/>
        <v>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570</v>
      </c>
      <c r="E16" s="68">
        <v>0</v>
      </c>
      <c r="F16" s="111">
        <v>570</v>
      </c>
      <c r="G16" s="112">
        <v>0</v>
      </c>
      <c r="H16" s="113">
        <v>1400</v>
      </c>
      <c r="I16" s="74">
        <f t="shared" si="1"/>
        <v>1970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1785</v>
      </c>
      <c r="E17" s="68">
        <v>885</v>
      </c>
      <c r="F17" s="111">
        <v>900</v>
      </c>
      <c r="G17" s="112">
        <v>0</v>
      </c>
      <c r="H17" s="113">
        <v>1700</v>
      </c>
      <c r="I17" s="74">
        <f t="shared" si="1"/>
        <v>3485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435</v>
      </c>
      <c r="E18" s="69">
        <v>280</v>
      </c>
      <c r="F18" s="75">
        <v>155</v>
      </c>
      <c r="G18" s="112">
        <v>0</v>
      </c>
      <c r="H18" s="113">
        <v>90</v>
      </c>
      <c r="I18" s="74">
        <f t="shared" si="1"/>
        <v>525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35</v>
      </c>
      <c r="E20" s="69">
        <v>15</v>
      </c>
      <c r="F20" s="75">
        <v>20</v>
      </c>
      <c r="G20" s="112">
        <v>0</v>
      </c>
      <c r="H20" s="113">
        <v>5</v>
      </c>
      <c r="I20" s="74">
        <f t="shared" si="1"/>
        <v>40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1</v>
      </c>
      <c r="E22" s="68">
        <v>0</v>
      </c>
      <c r="F22" s="111">
        <v>1</v>
      </c>
      <c r="G22" s="112">
        <v>0</v>
      </c>
      <c r="H22" s="113">
        <v>1</v>
      </c>
      <c r="I22" s="74">
        <f t="shared" si="1"/>
        <v>2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1</v>
      </c>
      <c r="I24" s="74">
        <f t="shared" si="1"/>
        <v>1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7</v>
      </c>
      <c r="E27" s="69">
        <v>3</v>
      </c>
      <c r="F27" s="111">
        <v>4</v>
      </c>
      <c r="G27" s="112">
        <v>0</v>
      </c>
      <c r="H27" s="113">
        <v>40</v>
      </c>
      <c r="I27" s="74">
        <f t="shared" si="1"/>
        <v>47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30</v>
      </c>
      <c r="E28" s="69">
        <v>30</v>
      </c>
      <c r="F28" s="111">
        <v>0</v>
      </c>
      <c r="G28" s="112">
        <v>0</v>
      </c>
      <c r="H28" s="113">
        <v>0</v>
      </c>
      <c r="I28" s="74">
        <f t="shared" si="1"/>
        <v>30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250</v>
      </c>
      <c r="E32" s="70">
        <v>0</v>
      </c>
      <c r="F32" s="76">
        <v>250</v>
      </c>
      <c r="G32" s="77">
        <v>0</v>
      </c>
      <c r="H32" s="78">
        <v>0</v>
      </c>
      <c r="I32" s="79">
        <f t="shared" si="1"/>
        <v>250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3355</v>
      </c>
      <c r="E33" s="71">
        <f>SUM(E34:E45)</f>
        <v>1213</v>
      </c>
      <c r="F33" s="103">
        <f>SUM(F34:F45)</f>
        <v>2142</v>
      </c>
      <c r="G33" s="104">
        <f>SUM(G34:G45)</f>
        <v>0</v>
      </c>
      <c r="H33" s="105">
        <f>SUM(H34:H45)</f>
        <v>4025</v>
      </c>
      <c r="I33" s="104">
        <f t="shared" si="1"/>
        <v>7380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1390</v>
      </c>
      <c r="E35" s="68">
        <v>0</v>
      </c>
      <c r="F35" s="111">
        <v>1390</v>
      </c>
      <c r="G35" s="112">
        <v>0</v>
      </c>
      <c r="H35" s="113">
        <v>3900</v>
      </c>
      <c r="I35" s="74">
        <f t="shared" si="1"/>
        <v>5290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2</v>
      </c>
      <c r="E36" s="68">
        <v>0</v>
      </c>
      <c r="F36" s="111">
        <v>2</v>
      </c>
      <c r="G36" s="112">
        <v>0</v>
      </c>
      <c r="H36" s="113">
        <v>120</v>
      </c>
      <c r="I36" s="74">
        <f t="shared" si="1"/>
        <v>122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>
        <v>0</v>
      </c>
      <c r="F39" s="111">
        <v>0</v>
      </c>
      <c r="G39" s="112">
        <v>0</v>
      </c>
      <c r="H39" s="113">
        <v>0</v>
      </c>
      <c r="I39" s="74">
        <f t="shared" si="1"/>
        <v>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750</v>
      </c>
      <c r="E40" s="68">
        <v>0</v>
      </c>
      <c r="F40" s="111">
        <v>750</v>
      </c>
      <c r="G40" s="112">
        <v>0</v>
      </c>
      <c r="H40" s="113">
        <v>5</v>
      </c>
      <c r="I40" s="74">
        <f t="shared" si="1"/>
        <v>755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1213</v>
      </c>
      <c r="E44" s="72">
        <v>1213</v>
      </c>
      <c r="F44" s="83">
        <v>0</v>
      </c>
      <c r="G44" s="112">
        <v>0</v>
      </c>
      <c r="H44" s="113">
        <v>0</v>
      </c>
      <c r="I44" s="74">
        <f t="shared" si="1"/>
        <v>1213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0</v>
      </c>
      <c r="E45" s="70">
        <v>0</v>
      </c>
      <c r="F45" s="76">
        <v>0</v>
      </c>
      <c r="G45" s="77">
        <v>0</v>
      </c>
      <c r="H45" s="78">
        <v>0</v>
      </c>
      <c r="I45" s="79">
        <f t="shared" si="1"/>
        <v>0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t="shared" si="0"/>
        <v>7</v>
      </c>
      <c r="E46" s="132">
        <f>E33-E9</f>
        <v>0</v>
      </c>
      <c r="F46" s="88">
        <f>F33-F9</f>
        <v>7</v>
      </c>
      <c r="G46" s="89">
        <f>G33-G9</f>
        <v>0</v>
      </c>
      <c r="H46" s="90">
        <f>H33-H9</f>
        <v>113</v>
      </c>
      <c r="I46" s="89">
        <f>I33-I9</f>
        <v>120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30.00390625" style="0" customWidth="1"/>
    <col min="4" max="4" width="15.421875" style="0" customWidth="1"/>
    <col min="5" max="5" width="13.421875" style="0" hidden="1" customWidth="1"/>
    <col min="6" max="6" width="13.28125" style="0" hidden="1" customWidth="1"/>
    <col min="7" max="7" width="12.28125" style="0" hidden="1" customWidth="1"/>
    <col min="8" max="8" width="13.7109375" style="0" customWidth="1"/>
    <col min="9" max="9" width="13.57421875" style="0" customWidth="1"/>
  </cols>
  <sheetData>
    <row r="2" spans="1:10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  <c r="J2" s="114"/>
    </row>
    <row r="3" spans="1:10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  <c r="J3" s="114"/>
    </row>
    <row r="4" spans="1:10" ht="15">
      <c r="A4" s="119"/>
      <c r="B4" s="116"/>
      <c r="C4" s="133" t="s">
        <v>105</v>
      </c>
      <c r="D4" s="133"/>
      <c r="E4" s="116"/>
      <c r="F4" s="116"/>
      <c r="G4" s="116"/>
      <c r="H4" s="118"/>
      <c r="I4" s="118"/>
      <c r="J4" s="114"/>
    </row>
    <row r="5" spans="1:10" ht="15.75" thickBot="1">
      <c r="A5" s="119"/>
      <c r="B5" s="116"/>
      <c r="C5" s="118"/>
      <c r="D5" s="118"/>
      <c r="E5" s="116"/>
      <c r="F5" s="116"/>
      <c r="G5" s="116"/>
      <c r="H5" s="118"/>
      <c r="I5" s="118"/>
      <c r="J5" s="114"/>
    </row>
    <row r="6" spans="1:10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  <c r="J6" s="114"/>
    </row>
    <row r="7" spans="1:10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  <c r="J7" s="114"/>
    </row>
    <row r="8" spans="1:10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  <c r="J8" s="114"/>
    </row>
    <row r="9" spans="1:10" ht="15.75" thickBot="1">
      <c r="A9" s="99" t="s">
        <v>12</v>
      </c>
      <c r="B9" s="100" t="s">
        <v>13</v>
      </c>
      <c r="C9" s="36"/>
      <c r="D9" s="65">
        <f>E9+F9+G9</f>
        <v>2385</v>
      </c>
      <c r="E9" s="71">
        <f>SUM(E10:E32)</f>
        <v>0</v>
      </c>
      <c r="F9" s="103">
        <f>SUM(F10:F32)</f>
        <v>2385</v>
      </c>
      <c r="G9" s="104">
        <f>SUM(G10:G32)</f>
        <v>0</v>
      </c>
      <c r="H9" s="105">
        <f>SUM(H10:H32)</f>
        <v>0</v>
      </c>
      <c r="I9" s="106">
        <f>SUM(I10:I32)</f>
        <v>2385</v>
      </c>
      <c r="J9" s="114"/>
    </row>
    <row r="10" spans="1:10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239</v>
      </c>
      <c r="E10" s="67"/>
      <c r="F10" s="107">
        <v>239</v>
      </c>
      <c r="G10" s="108"/>
      <c r="H10" s="109"/>
      <c r="I10" s="110">
        <f aca="true" t="shared" si="1" ref="I10:I45">E10+F10+G10+H10</f>
        <v>239</v>
      </c>
      <c r="J10" s="114"/>
    </row>
    <row r="11" spans="1:10" ht="15">
      <c r="A11" s="44">
        <v>2</v>
      </c>
      <c r="B11" s="47" t="s">
        <v>16</v>
      </c>
      <c r="C11" s="58" t="s">
        <v>17</v>
      </c>
      <c r="D11" s="40">
        <f t="shared" si="0"/>
        <v>497</v>
      </c>
      <c r="E11" s="68"/>
      <c r="F11" s="111">
        <v>497</v>
      </c>
      <c r="G11" s="112"/>
      <c r="H11" s="113"/>
      <c r="I11" s="74">
        <f t="shared" si="1"/>
        <v>497</v>
      </c>
      <c r="J11" s="114"/>
    </row>
    <row r="12" spans="1:10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/>
      <c r="F12" s="111">
        <v>0</v>
      </c>
      <c r="G12" s="112"/>
      <c r="H12" s="113"/>
      <c r="I12" s="74">
        <f t="shared" si="1"/>
        <v>0</v>
      </c>
      <c r="J12" s="114"/>
    </row>
    <row r="13" spans="1:10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150</v>
      </c>
      <c r="E13" s="68"/>
      <c r="F13" s="111">
        <v>150</v>
      </c>
      <c r="G13" s="112"/>
      <c r="H13" s="113"/>
      <c r="I13" s="74">
        <f t="shared" si="1"/>
        <v>150</v>
      </c>
      <c r="J13" s="114"/>
    </row>
    <row r="14" spans="1:10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40</v>
      </c>
      <c r="E14" s="68"/>
      <c r="F14" s="111">
        <v>40</v>
      </c>
      <c r="G14" s="112"/>
      <c r="H14" s="113"/>
      <c r="I14" s="74">
        <f t="shared" si="1"/>
        <v>40</v>
      </c>
      <c r="J14" s="114"/>
    </row>
    <row r="15" spans="1:10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/>
      <c r="F15" s="111">
        <v>0</v>
      </c>
      <c r="G15" s="112"/>
      <c r="H15" s="113"/>
      <c r="I15" s="74">
        <f t="shared" si="1"/>
        <v>0</v>
      </c>
      <c r="J15" s="114"/>
    </row>
    <row r="16" spans="1:10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366</v>
      </c>
      <c r="E16" s="68"/>
      <c r="F16" s="111">
        <v>366</v>
      </c>
      <c r="G16" s="112"/>
      <c r="H16" s="113"/>
      <c r="I16" s="74">
        <f t="shared" si="1"/>
        <v>366</v>
      </c>
      <c r="J16" s="114"/>
    </row>
    <row r="17" spans="1:10" ht="15">
      <c r="A17" s="44">
        <v>8</v>
      </c>
      <c r="B17" s="47" t="s">
        <v>28</v>
      </c>
      <c r="C17" s="58" t="s">
        <v>29</v>
      </c>
      <c r="D17" s="40">
        <f t="shared" si="0"/>
        <v>680</v>
      </c>
      <c r="E17" s="68"/>
      <c r="F17" s="111">
        <v>680</v>
      </c>
      <c r="G17" s="112"/>
      <c r="H17" s="113"/>
      <c r="I17" s="74">
        <f t="shared" si="1"/>
        <v>680</v>
      </c>
      <c r="J17" s="114"/>
    </row>
    <row r="18" spans="1:10" ht="15">
      <c r="A18" s="44">
        <v>9</v>
      </c>
      <c r="B18" s="47" t="s">
        <v>30</v>
      </c>
      <c r="C18" s="58" t="s">
        <v>31</v>
      </c>
      <c r="D18" s="40">
        <f t="shared" si="0"/>
        <v>225</v>
      </c>
      <c r="E18" s="69"/>
      <c r="F18" s="75">
        <v>225</v>
      </c>
      <c r="G18" s="112"/>
      <c r="H18" s="113"/>
      <c r="I18" s="74">
        <f t="shared" si="1"/>
        <v>225</v>
      </c>
      <c r="J18" s="114"/>
    </row>
    <row r="19" spans="1:10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/>
      <c r="F19" s="75">
        <v>0</v>
      </c>
      <c r="G19" s="112"/>
      <c r="H19" s="113"/>
      <c r="I19" s="74">
        <f t="shared" si="1"/>
        <v>0</v>
      </c>
      <c r="J19" s="114"/>
    </row>
    <row r="20" spans="1:10" ht="15">
      <c r="A20" s="44">
        <v>11</v>
      </c>
      <c r="B20" s="47" t="s">
        <v>34</v>
      </c>
      <c r="C20" s="58" t="s">
        <v>35</v>
      </c>
      <c r="D20" s="40">
        <f t="shared" si="0"/>
        <v>20</v>
      </c>
      <c r="E20" s="69"/>
      <c r="F20" s="75">
        <v>20</v>
      </c>
      <c r="G20" s="112"/>
      <c r="H20" s="113"/>
      <c r="I20" s="74">
        <f t="shared" si="1"/>
        <v>20</v>
      </c>
      <c r="J20" s="114"/>
    </row>
    <row r="21" spans="1:10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/>
      <c r="F21" s="75">
        <v>0</v>
      </c>
      <c r="G21" s="112"/>
      <c r="H21" s="113"/>
      <c r="I21" s="74">
        <f t="shared" si="1"/>
        <v>0</v>
      </c>
      <c r="J21" s="114"/>
    </row>
    <row r="22" spans="1:10" ht="15">
      <c r="A22" s="44">
        <v>13</v>
      </c>
      <c r="B22" s="47" t="s">
        <v>38</v>
      </c>
      <c r="C22" s="58" t="s">
        <v>39</v>
      </c>
      <c r="D22" s="40">
        <f t="shared" si="0"/>
        <v>1</v>
      </c>
      <c r="E22" s="68"/>
      <c r="F22" s="111">
        <v>1</v>
      </c>
      <c r="G22" s="112"/>
      <c r="H22" s="113"/>
      <c r="I22" s="74">
        <f t="shared" si="1"/>
        <v>1</v>
      </c>
      <c r="J22" s="114"/>
    </row>
    <row r="23" spans="1:10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/>
      <c r="F23" s="111">
        <v>0</v>
      </c>
      <c r="G23" s="112"/>
      <c r="H23" s="113"/>
      <c r="I23" s="74">
        <f t="shared" si="1"/>
        <v>0</v>
      </c>
      <c r="J23" s="114"/>
    </row>
    <row r="24" spans="1:10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1</v>
      </c>
      <c r="E24" s="68"/>
      <c r="F24" s="111">
        <v>1</v>
      </c>
      <c r="G24" s="112"/>
      <c r="H24" s="113"/>
      <c r="I24" s="74">
        <f t="shared" si="1"/>
        <v>1</v>
      </c>
      <c r="J24" s="114"/>
    </row>
    <row r="25" spans="1:10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/>
      <c r="F25" s="111">
        <v>0</v>
      </c>
      <c r="G25" s="112"/>
      <c r="H25" s="113"/>
      <c r="I25" s="74">
        <f t="shared" si="1"/>
        <v>0</v>
      </c>
      <c r="J25" s="114"/>
    </row>
    <row r="26" spans="1:10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/>
      <c r="F26" s="111">
        <v>0</v>
      </c>
      <c r="G26" s="112"/>
      <c r="H26" s="113"/>
      <c r="I26" s="74">
        <f t="shared" si="1"/>
        <v>0</v>
      </c>
      <c r="J26" s="114"/>
    </row>
    <row r="27" spans="1:10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166</v>
      </c>
      <c r="E27" s="69"/>
      <c r="F27" s="111">
        <v>166</v>
      </c>
      <c r="G27" s="112"/>
      <c r="H27" s="113"/>
      <c r="I27" s="74">
        <f t="shared" si="1"/>
        <v>166</v>
      </c>
      <c r="J27" s="114"/>
    </row>
    <row r="28" spans="1:10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0</v>
      </c>
      <c r="E28" s="69"/>
      <c r="F28" s="111">
        <v>0</v>
      </c>
      <c r="G28" s="112"/>
      <c r="H28" s="113"/>
      <c r="I28" s="74">
        <f t="shared" si="1"/>
        <v>0</v>
      </c>
      <c r="J28" s="114"/>
    </row>
    <row r="29" spans="1:10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/>
      <c r="F29" s="111">
        <v>0</v>
      </c>
      <c r="G29" s="112"/>
      <c r="H29" s="113"/>
      <c r="I29" s="74">
        <f t="shared" si="1"/>
        <v>0</v>
      </c>
      <c r="J29" s="114"/>
    </row>
    <row r="30" spans="1:10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/>
      <c r="F30" s="111">
        <v>0</v>
      </c>
      <c r="G30" s="112"/>
      <c r="H30" s="113"/>
      <c r="I30" s="74">
        <f t="shared" si="1"/>
        <v>0</v>
      </c>
      <c r="J30" s="114"/>
    </row>
    <row r="31" spans="1:10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/>
      <c r="F31" s="111">
        <v>0</v>
      </c>
      <c r="G31" s="112"/>
      <c r="H31" s="113"/>
      <c r="I31" s="74">
        <f t="shared" si="1"/>
        <v>0</v>
      </c>
      <c r="J31" s="114"/>
    </row>
    <row r="32" spans="1:10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0</v>
      </c>
      <c r="E32" s="70"/>
      <c r="F32" s="76">
        <v>0</v>
      </c>
      <c r="G32" s="77"/>
      <c r="H32" s="78"/>
      <c r="I32" s="79">
        <f t="shared" si="1"/>
        <v>0</v>
      </c>
      <c r="J32" s="114"/>
    </row>
    <row r="33" spans="1:10" ht="15.75" thickBot="1">
      <c r="A33" s="80" t="s">
        <v>60</v>
      </c>
      <c r="B33" s="81" t="s">
        <v>61</v>
      </c>
      <c r="C33" s="66"/>
      <c r="D33" s="65">
        <f t="shared" si="0"/>
        <v>2385</v>
      </c>
      <c r="E33" s="71">
        <f>SUM(E34:E45)</f>
        <v>0</v>
      </c>
      <c r="F33" s="103">
        <f>SUM(F34:F45)</f>
        <v>2385</v>
      </c>
      <c r="G33" s="104">
        <f>SUM(G34:G45)</f>
        <v>0</v>
      </c>
      <c r="H33" s="105">
        <f>SUM(H34:H45)</f>
        <v>0</v>
      </c>
      <c r="I33" s="104">
        <f t="shared" si="1"/>
        <v>2385</v>
      </c>
      <c r="J33" s="114"/>
    </row>
    <row r="34" spans="1:10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/>
      <c r="F34" s="107">
        <v>0</v>
      </c>
      <c r="G34" s="108"/>
      <c r="H34" s="109"/>
      <c r="I34" s="110">
        <f t="shared" si="1"/>
        <v>0</v>
      </c>
      <c r="J34" s="114"/>
    </row>
    <row r="35" spans="1:10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2385</v>
      </c>
      <c r="E35" s="68"/>
      <c r="F35" s="111">
        <v>2385</v>
      </c>
      <c r="G35" s="112"/>
      <c r="H35" s="113"/>
      <c r="I35" s="74">
        <f t="shared" si="1"/>
        <v>2385</v>
      </c>
      <c r="J35" s="114"/>
    </row>
    <row r="36" spans="1:10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/>
      <c r="F36" s="111">
        <v>0</v>
      </c>
      <c r="G36" s="112"/>
      <c r="H36" s="113"/>
      <c r="I36" s="74">
        <f t="shared" si="1"/>
        <v>0</v>
      </c>
      <c r="J36" s="114"/>
    </row>
    <row r="37" spans="1:10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/>
      <c r="F37" s="111">
        <v>0</v>
      </c>
      <c r="G37" s="112"/>
      <c r="H37" s="113"/>
      <c r="I37" s="74">
        <f t="shared" si="1"/>
        <v>0</v>
      </c>
      <c r="J37" s="114"/>
    </row>
    <row r="38" spans="1:10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/>
      <c r="F38" s="111">
        <v>0</v>
      </c>
      <c r="G38" s="112"/>
      <c r="H38" s="113"/>
      <c r="I38" s="74">
        <f t="shared" si="1"/>
        <v>0</v>
      </c>
      <c r="J38" s="114"/>
    </row>
    <row r="39" spans="1:10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/>
      <c r="F39" s="111">
        <v>0</v>
      </c>
      <c r="G39" s="112"/>
      <c r="H39" s="113"/>
      <c r="I39" s="74">
        <f t="shared" si="1"/>
        <v>0</v>
      </c>
      <c r="J39" s="114"/>
    </row>
    <row r="40" spans="1:10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0</v>
      </c>
      <c r="E40" s="68"/>
      <c r="F40" s="111">
        <v>0</v>
      </c>
      <c r="G40" s="112"/>
      <c r="H40" s="113"/>
      <c r="I40" s="74">
        <f t="shared" si="1"/>
        <v>0</v>
      </c>
      <c r="J40" s="114"/>
    </row>
    <row r="41" spans="1:10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/>
      <c r="F41" s="111">
        <v>0</v>
      </c>
      <c r="G41" s="112"/>
      <c r="H41" s="113"/>
      <c r="I41" s="74">
        <f t="shared" si="1"/>
        <v>0</v>
      </c>
      <c r="J41" s="114"/>
    </row>
    <row r="42" spans="1:10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/>
      <c r="F42" s="111">
        <v>0</v>
      </c>
      <c r="G42" s="112"/>
      <c r="H42" s="113"/>
      <c r="I42" s="74">
        <f t="shared" si="1"/>
        <v>0</v>
      </c>
      <c r="J42" s="114"/>
    </row>
    <row r="43" spans="1:10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/>
      <c r="F43" s="111">
        <v>0</v>
      </c>
      <c r="G43" s="112"/>
      <c r="H43" s="113"/>
      <c r="I43" s="74">
        <f t="shared" si="1"/>
        <v>0</v>
      </c>
      <c r="J43" s="114"/>
    </row>
    <row r="44" spans="1:10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0</v>
      </c>
      <c r="E44" s="72"/>
      <c r="F44" s="83">
        <v>0</v>
      </c>
      <c r="G44" s="112"/>
      <c r="H44" s="113"/>
      <c r="I44" s="74">
        <f t="shared" si="1"/>
        <v>0</v>
      </c>
      <c r="J44" s="114"/>
    </row>
    <row r="45" spans="1:10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0</v>
      </c>
      <c r="E45" s="125"/>
      <c r="F45" s="76">
        <v>0</v>
      </c>
      <c r="G45" s="84"/>
      <c r="H45" s="78"/>
      <c r="I45" s="79">
        <f t="shared" si="1"/>
        <v>0</v>
      </c>
      <c r="J45" s="114"/>
    </row>
    <row r="46" spans="1:10" ht="15.75" thickBot="1">
      <c r="A46" s="85">
        <f t="shared" si="2"/>
        <v>13</v>
      </c>
      <c r="B46" s="50" t="s">
        <v>84</v>
      </c>
      <c r="C46" s="63"/>
      <c r="D46" s="123">
        <f t="shared" si="0"/>
        <v>0</v>
      </c>
      <c r="E46" s="39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0</v>
      </c>
      <c r="J46" s="114"/>
    </row>
    <row r="47" spans="1:10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.8515625" style="0" customWidth="1"/>
    <col min="2" max="2" width="5.00390625" style="0" customWidth="1"/>
    <col min="3" max="3" width="30.00390625" style="0" customWidth="1"/>
    <col min="4" max="4" width="16.8515625" style="0" customWidth="1"/>
    <col min="5" max="5" width="13.28125" style="0" hidden="1" customWidth="1"/>
    <col min="6" max="6" width="10.57421875" style="0" hidden="1" customWidth="1"/>
    <col min="7" max="7" width="15.140625" style="0" hidden="1" customWidth="1"/>
    <col min="8" max="8" width="13.7109375" style="0" customWidth="1"/>
    <col min="9" max="9" width="12.4218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17" t="s">
        <v>106</v>
      </c>
      <c r="D4" s="117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9150</v>
      </c>
      <c r="E9" s="71">
        <f>SUM(E10:E32)</f>
        <v>0</v>
      </c>
      <c r="F9" s="103">
        <f>SUM(F10:F32)</f>
        <v>8967</v>
      </c>
      <c r="G9" s="104">
        <f>SUM(G10:G32)</f>
        <v>183</v>
      </c>
      <c r="H9" s="105">
        <f>SUM(H10:H32)</f>
        <v>0</v>
      </c>
      <c r="I9" s="106">
        <f>SUM(I10:I32)</f>
        <v>9150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3025</v>
      </c>
      <c r="E10" s="67"/>
      <c r="F10" s="107">
        <v>2942</v>
      </c>
      <c r="G10" s="108">
        <v>83</v>
      </c>
      <c r="H10" s="109"/>
      <c r="I10" s="110">
        <f aca="true" t="shared" si="1" ref="I10:I45">E10+F10+G10+H10</f>
        <v>3025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/>
      <c r="F11" s="111">
        <v>0</v>
      </c>
      <c r="G11" s="112">
        <v>0</v>
      </c>
      <c r="H11" s="113"/>
      <c r="I11" s="74">
        <f t="shared" si="1"/>
        <v>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/>
      <c r="F12" s="111">
        <v>0</v>
      </c>
      <c r="G12" s="112">
        <v>0</v>
      </c>
      <c r="H12" s="113"/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60</v>
      </c>
      <c r="E13" s="68"/>
      <c r="F13" s="111">
        <v>60</v>
      </c>
      <c r="G13" s="112">
        <v>0</v>
      </c>
      <c r="H13" s="113"/>
      <c r="I13" s="74">
        <f t="shared" si="1"/>
        <v>60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100</v>
      </c>
      <c r="E14" s="68"/>
      <c r="F14" s="111">
        <v>100</v>
      </c>
      <c r="G14" s="112">
        <v>0</v>
      </c>
      <c r="H14" s="113"/>
      <c r="I14" s="74">
        <f t="shared" si="1"/>
        <v>100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/>
      <c r="F15" s="111">
        <v>0</v>
      </c>
      <c r="G15" s="112">
        <v>0</v>
      </c>
      <c r="H15" s="113"/>
      <c r="I15" s="74">
        <f t="shared" si="1"/>
        <v>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700</v>
      </c>
      <c r="E16" s="68"/>
      <c r="F16" s="111">
        <v>600</v>
      </c>
      <c r="G16" s="112">
        <v>100</v>
      </c>
      <c r="H16" s="113"/>
      <c r="I16" s="74">
        <f t="shared" si="1"/>
        <v>700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3900</v>
      </c>
      <c r="E17" s="68"/>
      <c r="F17" s="111">
        <v>3900</v>
      </c>
      <c r="G17" s="112">
        <v>0</v>
      </c>
      <c r="H17" s="113"/>
      <c r="I17" s="74">
        <f t="shared" si="1"/>
        <v>3900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1326</v>
      </c>
      <c r="E18" s="69"/>
      <c r="F18" s="75">
        <v>1326</v>
      </c>
      <c r="G18" s="112">
        <v>0</v>
      </c>
      <c r="H18" s="113"/>
      <c r="I18" s="74">
        <f t="shared" si="1"/>
        <v>1326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/>
      <c r="F19" s="75">
        <v>0</v>
      </c>
      <c r="G19" s="112">
        <v>0</v>
      </c>
      <c r="H19" s="113"/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39</v>
      </c>
      <c r="E20" s="69"/>
      <c r="F20" s="75">
        <v>39</v>
      </c>
      <c r="G20" s="112">
        <v>0</v>
      </c>
      <c r="H20" s="113"/>
      <c r="I20" s="74">
        <f t="shared" si="1"/>
        <v>39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/>
      <c r="F21" s="75">
        <v>0</v>
      </c>
      <c r="G21" s="112">
        <v>0</v>
      </c>
      <c r="H21" s="113"/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0</v>
      </c>
      <c r="E22" s="68"/>
      <c r="F22" s="111">
        <v>0</v>
      </c>
      <c r="G22" s="112">
        <v>0</v>
      </c>
      <c r="H22" s="113"/>
      <c r="I22" s="74">
        <f t="shared" si="1"/>
        <v>0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/>
      <c r="F23" s="111">
        <v>0</v>
      </c>
      <c r="G23" s="112">
        <v>0</v>
      </c>
      <c r="H23" s="113"/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/>
      <c r="F24" s="111">
        <v>0</v>
      </c>
      <c r="G24" s="112">
        <v>0</v>
      </c>
      <c r="H24" s="113"/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/>
      <c r="F25" s="111">
        <v>0</v>
      </c>
      <c r="G25" s="112">
        <v>0</v>
      </c>
      <c r="H25" s="113"/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/>
      <c r="F26" s="111">
        <v>0</v>
      </c>
      <c r="G26" s="112">
        <v>0</v>
      </c>
      <c r="H26" s="113"/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0</v>
      </c>
      <c r="E27" s="69"/>
      <c r="F27" s="111">
        <v>0</v>
      </c>
      <c r="G27" s="112">
        <v>0</v>
      </c>
      <c r="H27" s="113"/>
      <c r="I27" s="74">
        <f t="shared" si="1"/>
        <v>0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0</v>
      </c>
      <c r="E28" s="69"/>
      <c r="F28" s="111">
        <v>0</v>
      </c>
      <c r="G28" s="112">
        <v>0</v>
      </c>
      <c r="H28" s="113"/>
      <c r="I28" s="74">
        <f t="shared" si="1"/>
        <v>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/>
      <c r="F29" s="111">
        <v>0</v>
      </c>
      <c r="G29" s="112">
        <v>0</v>
      </c>
      <c r="H29" s="113"/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/>
      <c r="F30" s="111">
        <v>0</v>
      </c>
      <c r="G30" s="112">
        <v>0</v>
      </c>
      <c r="H30" s="113"/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/>
      <c r="F31" s="111">
        <v>0</v>
      </c>
      <c r="G31" s="112">
        <v>0</v>
      </c>
      <c r="H31" s="113"/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0</v>
      </c>
      <c r="E32" s="70"/>
      <c r="F32" s="76">
        <v>0</v>
      </c>
      <c r="G32" s="77">
        <v>0</v>
      </c>
      <c r="H32" s="78"/>
      <c r="I32" s="79">
        <f t="shared" si="1"/>
        <v>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9150</v>
      </c>
      <c r="E33" s="71">
        <f>SUM(E34:E45)</f>
        <v>0</v>
      </c>
      <c r="F33" s="103">
        <f>SUM(F34:F45)</f>
        <v>8967</v>
      </c>
      <c r="G33" s="104">
        <f>SUM(G34:G45)</f>
        <v>183</v>
      </c>
      <c r="H33" s="105">
        <f>SUM(H34:H45)</f>
        <v>0</v>
      </c>
      <c r="I33" s="104">
        <f t="shared" si="1"/>
        <v>9150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/>
      <c r="F34" s="107">
        <v>0</v>
      </c>
      <c r="G34" s="108">
        <v>0</v>
      </c>
      <c r="H34" s="109"/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0</v>
      </c>
      <c r="E35" s="68"/>
      <c r="F35" s="111">
        <v>0</v>
      </c>
      <c r="G35" s="112">
        <v>0</v>
      </c>
      <c r="H35" s="113"/>
      <c r="I35" s="74">
        <f t="shared" si="1"/>
        <v>0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/>
      <c r="F36" s="111">
        <v>0</v>
      </c>
      <c r="G36" s="112">
        <v>0</v>
      </c>
      <c r="H36" s="113"/>
      <c r="I36" s="74">
        <f t="shared" si="1"/>
        <v>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/>
      <c r="F37" s="111">
        <v>0</v>
      </c>
      <c r="G37" s="112">
        <v>0</v>
      </c>
      <c r="H37" s="113"/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/>
      <c r="F38" s="111">
        <v>0</v>
      </c>
      <c r="G38" s="112">
        <v>0</v>
      </c>
      <c r="H38" s="113"/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/>
      <c r="F39" s="111">
        <v>0</v>
      </c>
      <c r="G39" s="112">
        <v>0</v>
      </c>
      <c r="H39" s="113"/>
      <c r="I39" s="74">
        <f t="shared" si="1"/>
        <v>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0</v>
      </c>
      <c r="E40" s="68"/>
      <c r="F40" s="111">
        <v>0</v>
      </c>
      <c r="G40" s="112">
        <v>0</v>
      </c>
      <c r="H40" s="113"/>
      <c r="I40" s="74">
        <f t="shared" si="1"/>
        <v>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/>
      <c r="F41" s="111">
        <v>0</v>
      </c>
      <c r="G41" s="112">
        <v>0</v>
      </c>
      <c r="H41" s="113"/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/>
      <c r="F42" s="111">
        <v>0</v>
      </c>
      <c r="G42" s="112">
        <v>0</v>
      </c>
      <c r="H42" s="113"/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/>
      <c r="F43" s="111">
        <v>0</v>
      </c>
      <c r="G43" s="112">
        <v>0</v>
      </c>
      <c r="H43" s="113"/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183</v>
      </c>
      <c r="E44" s="72"/>
      <c r="F44" s="83">
        <v>0</v>
      </c>
      <c r="G44" s="112">
        <v>183</v>
      </c>
      <c r="H44" s="113"/>
      <c r="I44" s="74">
        <f t="shared" si="1"/>
        <v>183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8967</v>
      </c>
      <c r="E45" s="125"/>
      <c r="F45" s="76">
        <v>8967</v>
      </c>
      <c r="G45" s="77">
        <v>0</v>
      </c>
      <c r="H45" s="78"/>
      <c r="I45" s="79">
        <f t="shared" si="1"/>
        <v>8967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t="shared" si="0"/>
        <v>0</v>
      </c>
      <c r="E46" s="39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5.8515625" style="0" customWidth="1"/>
    <col min="2" max="2" width="5.140625" style="0" customWidth="1"/>
    <col min="3" max="3" width="30.421875" style="0" customWidth="1"/>
    <col min="4" max="4" width="15.57421875" style="0" customWidth="1"/>
    <col min="5" max="5" width="12.7109375" style="0" hidden="1" customWidth="1"/>
    <col min="6" max="6" width="12.8515625" style="0" hidden="1" customWidth="1"/>
    <col min="7" max="7" width="11.7109375" style="0" hidden="1" customWidth="1"/>
    <col min="8" max="8" width="15.00390625" style="0" customWidth="1"/>
    <col min="9" max="9" width="12.7109375" style="0" customWidth="1"/>
  </cols>
  <sheetData>
    <row r="2" spans="1:10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  <c r="J2" s="114"/>
    </row>
    <row r="3" spans="1:10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  <c r="J3" s="114"/>
    </row>
    <row r="4" spans="1:10" ht="15">
      <c r="A4" s="119"/>
      <c r="B4" s="116"/>
      <c r="C4" s="133" t="s">
        <v>107</v>
      </c>
      <c r="D4" s="133"/>
      <c r="E4" s="116"/>
      <c r="F4" s="116"/>
      <c r="G4" s="116"/>
      <c r="H4" s="118"/>
      <c r="I4" s="118"/>
      <c r="J4" s="114"/>
    </row>
    <row r="5" spans="1:10" ht="15.75" thickBot="1">
      <c r="A5" s="119"/>
      <c r="B5" s="116"/>
      <c r="C5" s="118"/>
      <c r="D5" s="118"/>
      <c r="E5" s="116"/>
      <c r="F5" s="116"/>
      <c r="G5" s="116"/>
      <c r="H5" s="118"/>
      <c r="I5" s="118"/>
      <c r="J5" s="114"/>
    </row>
    <row r="6" spans="1:10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  <c r="J6" s="114"/>
    </row>
    <row r="7" spans="1:10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  <c r="J7" s="114"/>
    </row>
    <row r="8" spans="1:10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  <c r="J8" s="114"/>
    </row>
    <row r="9" spans="1:10" ht="15.75" thickBot="1">
      <c r="A9" s="99" t="s">
        <v>12</v>
      </c>
      <c r="B9" s="100" t="s">
        <v>13</v>
      </c>
      <c r="C9" s="36"/>
      <c r="D9" s="65">
        <f>E9+F9+G9</f>
        <v>3489</v>
      </c>
      <c r="E9" s="71">
        <f>SUM(E10:E32)</f>
        <v>2989</v>
      </c>
      <c r="F9" s="103">
        <f>SUM(F10:F32)</f>
        <v>500</v>
      </c>
      <c r="G9" s="104">
        <f>SUM(G10:G32)</f>
        <v>0</v>
      </c>
      <c r="H9" s="105">
        <f>SUM(H10:H32)</f>
        <v>0</v>
      </c>
      <c r="I9" s="106">
        <f>SUM(I10:I32)</f>
        <v>3489</v>
      </c>
      <c r="J9" s="114"/>
    </row>
    <row r="10" spans="1:10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228</v>
      </c>
      <c r="E10" s="67">
        <v>128</v>
      </c>
      <c r="F10" s="107">
        <v>100</v>
      </c>
      <c r="G10" s="108">
        <v>0</v>
      </c>
      <c r="H10" s="109">
        <v>0</v>
      </c>
      <c r="I10" s="110">
        <f aca="true" t="shared" si="1" ref="I10:I45">E10+F10+G10+H10</f>
        <v>228</v>
      </c>
      <c r="J10" s="114"/>
    </row>
    <row r="11" spans="1:10" ht="15">
      <c r="A11" s="44">
        <v>2</v>
      </c>
      <c r="B11" s="47" t="s">
        <v>16</v>
      </c>
      <c r="C11" s="58" t="s">
        <v>17</v>
      </c>
      <c r="D11" s="40">
        <f t="shared" si="0"/>
        <v>190</v>
      </c>
      <c r="E11" s="68">
        <v>90</v>
      </c>
      <c r="F11" s="111">
        <v>100</v>
      </c>
      <c r="G11" s="112">
        <v>0</v>
      </c>
      <c r="H11" s="113">
        <v>0</v>
      </c>
      <c r="I11" s="74">
        <f t="shared" si="1"/>
        <v>190</v>
      </c>
      <c r="J11" s="114"/>
    </row>
    <row r="12" spans="1:10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  <c r="J12" s="114"/>
    </row>
    <row r="13" spans="1:10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0</v>
      </c>
      <c r="E13" s="68">
        <v>0</v>
      </c>
      <c r="F13" s="111"/>
      <c r="G13" s="112">
        <v>0</v>
      </c>
      <c r="H13" s="113">
        <v>0</v>
      </c>
      <c r="I13" s="74">
        <f t="shared" si="1"/>
        <v>0</v>
      </c>
      <c r="J13" s="114"/>
    </row>
    <row r="14" spans="1:10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170</v>
      </c>
      <c r="E14" s="68">
        <v>70</v>
      </c>
      <c r="F14" s="111">
        <v>100</v>
      </c>
      <c r="G14" s="112">
        <v>0</v>
      </c>
      <c r="H14" s="113">
        <v>0</v>
      </c>
      <c r="I14" s="74">
        <f t="shared" si="1"/>
        <v>170</v>
      </c>
      <c r="J14" s="114"/>
    </row>
    <row r="15" spans="1:10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>
        <v>0</v>
      </c>
      <c r="G15" s="112">
        <v>0</v>
      </c>
      <c r="H15" s="113">
        <v>0</v>
      </c>
      <c r="I15" s="74">
        <f t="shared" si="1"/>
        <v>0</v>
      </c>
      <c r="J15" s="114"/>
    </row>
    <row r="16" spans="1:10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574</v>
      </c>
      <c r="E16" s="68">
        <v>474</v>
      </c>
      <c r="F16" s="111">
        <v>100</v>
      </c>
      <c r="G16" s="112">
        <v>0</v>
      </c>
      <c r="H16" s="113">
        <v>0</v>
      </c>
      <c r="I16" s="74">
        <f t="shared" si="1"/>
        <v>574</v>
      </c>
      <c r="J16" s="114"/>
    </row>
    <row r="17" spans="1:10" ht="15">
      <c r="A17" s="44">
        <v>8</v>
      </c>
      <c r="B17" s="47" t="s">
        <v>28</v>
      </c>
      <c r="C17" s="58" t="s">
        <v>29</v>
      </c>
      <c r="D17" s="40">
        <f t="shared" si="0"/>
        <v>1517</v>
      </c>
      <c r="E17" s="68">
        <v>1517</v>
      </c>
      <c r="F17" s="111">
        <v>0</v>
      </c>
      <c r="G17" s="112">
        <v>0</v>
      </c>
      <c r="H17" s="113">
        <v>0</v>
      </c>
      <c r="I17" s="74">
        <f t="shared" si="1"/>
        <v>1517</v>
      </c>
      <c r="J17" s="114"/>
    </row>
    <row r="18" spans="1:10" ht="15">
      <c r="A18" s="44">
        <v>9</v>
      </c>
      <c r="B18" s="47" t="s">
        <v>30</v>
      </c>
      <c r="C18" s="58" t="s">
        <v>31</v>
      </c>
      <c r="D18" s="40">
        <f t="shared" si="0"/>
        <v>130</v>
      </c>
      <c r="E18" s="69">
        <v>130</v>
      </c>
      <c r="F18" s="75">
        <v>0</v>
      </c>
      <c r="G18" s="112">
        <v>0</v>
      </c>
      <c r="H18" s="113">
        <v>0</v>
      </c>
      <c r="I18" s="74">
        <f t="shared" si="1"/>
        <v>130</v>
      </c>
      <c r="J18" s="114"/>
    </row>
    <row r="19" spans="1:10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  <c r="J19" s="114"/>
    </row>
    <row r="20" spans="1:10" ht="15">
      <c r="A20" s="44">
        <v>11</v>
      </c>
      <c r="B20" s="47" t="s">
        <v>34</v>
      </c>
      <c r="C20" s="58" t="s">
        <v>35</v>
      </c>
      <c r="D20" s="40">
        <f t="shared" si="0"/>
        <v>360</v>
      </c>
      <c r="E20" s="69">
        <v>360</v>
      </c>
      <c r="F20" s="75">
        <v>0</v>
      </c>
      <c r="G20" s="112">
        <v>0</v>
      </c>
      <c r="H20" s="113">
        <v>0</v>
      </c>
      <c r="I20" s="74">
        <f t="shared" si="1"/>
        <v>360</v>
      </c>
      <c r="J20" s="114"/>
    </row>
    <row r="21" spans="1:10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  <c r="J21" s="114"/>
    </row>
    <row r="22" spans="1:10" ht="15">
      <c r="A22" s="44">
        <v>13</v>
      </c>
      <c r="B22" s="47" t="s">
        <v>38</v>
      </c>
      <c r="C22" s="58" t="s">
        <v>39</v>
      </c>
      <c r="D22" s="40">
        <f t="shared" si="0"/>
        <v>0</v>
      </c>
      <c r="E22" s="68">
        <v>0</v>
      </c>
      <c r="F22" s="111">
        <v>0</v>
      </c>
      <c r="G22" s="112">
        <v>0</v>
      </c>
      <c r="H22" s="113">
        <v>0</v>
      </c>
      <c r="I22" s="74">
        <f t="shared" si="1"/>
        <v>0</v>
      </c>
      <c r="J22" s="114"/>
    </row>
    <row r="23" spans="1:10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  <c r="J23" s="114"/>
    </row>
    <row r="24" spans="1:10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  <c r="J24" s="114"/>
    </row>
    <row r="25" spans="1:10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  <c r="J25" s="114"/>
    </row>
    <row r="26" spans="1:10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  <c r="J26" s="114"/>
    </row>
    <row r="27" spans="1:10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320</v>
      </c>
      <c r="E27" s="69">
        <v>220</v>
      </c>
      <c r="F27" s="111">
        <v>100</v>
      </c>
      <c r="G27" s="112">
        <v>0</v>
      </c>
      <c r="H27" s="113">
        <v>0</v>
      </c>
      <c r="I27" s="74">
        <f t="shared" si="1"/>
        <v>320</v>
      </c>
      <c r="J27" s="114"/>
    </row>
    <row r="28" spans="1:10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0</v>
      </c>
      <c r="E28" s="69">
        <v>0</v>
      </c>
      <c r="F28" s="111">
        <v>0</v>
      </c>
      <c r="G28" s="112">
        <v>0</v>
      </c>
      <c r="H28" s="113">
        <v>0</v>
      </c>
      <c r="I28" s="74">
        <f t="shared" si="1"/>
        <v>0</v>
      </c>
      <c r="J28" s="114"/>
    </row>
    <row r="29" spans="1:10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  <c r="J29" s="114"/>
    </row>
    <row r="30" spans="1:10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  <c r="J30" s="114"/>
    </row>
    <row r="31" spans="1:10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  <c r="J31" s="114"/>
    </row>
    <row r="32" spans="1:10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0</v>
      </c>
      <c r="E32" s="70">
        <v>0</v>
      </c>
      <c r="F32" s="76">
        <v>0</v>
      </c>
      <c r="G32" s="77">
        <v>0</v>
      </c>
      <c r="H32" s="78">
        <v>0</v>
      </c>
      <c r="I32" s="79">
        <f t="shared" si="1"/>
        <v>0</v>
      </c>
      <c r="J32" s="114"/>
    </row>
    <row r="33" spans="1:10" ht="15.75" thickBot="1">
      <c r="A33" s="80" t="s">
        <v>60</v>
      </c>
      <c r="B33" s="81" t="s">
        <v>61</v>
      </c>
      <c r="C33" s="66"/>
      <c r="D33" s="65">
        <f t="shared" si="0"/>
        <v>4019</v>
      </c>
      <c r="E33" s="71">
        <f>SUM(E34:E45)</f>
        <v>3519</v>
      </c>
      <c r="F33" s="103">
        <f>SUM(F34:F45)</f>
        <v>500</v>
      </c>
      <c r="G33" s="104">
        <f>SUM(G34:G45)</f>
        <v>0</v>
      </c>
      <c r="H33" s="105">
        <f>SUM(H34:H45)</f>
        <v>0</v>
      </c>
      <c r="I33" s="104">
        <f t="shared" si="1"/>
        <v>4019</v>
      </c>
      <c r="J33" s="114"/>
    </row>
    <row r="34" spans="1:10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  <c r="J34" s="114"/>
    </row>
    <row r="35" spans="1:10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0</v>
      </c>
      <c r="E35" s="68">
        <v>0</v>
      </c>
      <c r="F35" s="111">
        <v>0</v>
      </c>
      <c r="G35" s="112">
        <v>0</v>
      </c>
      <c r="H35" s="113">
        <v>0</v>
      </c>
      <c r="I35" s="74">
        <f t="shared" si="1"/>
        <v>0</v>
      </c>
      <c r="J35" s="114"/>
    </row>
    <row r="36" spans="1:10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>
        <v>0</v>
      </c>
      <c r="G36" s="112">
        <v>0</v>
      </c>
      <c r="H36" s="113">
        <v>0</v>
      </c>
      <c r="I36" s="74">
        <f t="shared" si="1"/>
        <v>0</v>
      </c>
      <c r="J36" s="114"/>
    </row>
    <row r="37" spans="1:10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  <c r="J37" s="114"/>
    </row>
    <row r="38" spans="1:10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  <c r="J38" s="114"/>
    </row>
    <row r="39" spans="1:10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1000</v>
      </c>
      <c r="E39" s="68">
        <v>500</v>
      </c>
      <c r="F39" s="111">
        <v>500</v>
      </c>
      <c r="G39" s="112">
        <v>0</v>
      </c>
      <c r="H39" s="113">
        <v>0</v>
      </c>
      <c r="I39" s="74">
        <f t="shared" si="1"/>
        <v>1000</v>
      </c>
      <c r="J39" s="114"/>
    </row>
    <row r="40" spans="1:10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0</v>
      </c>
      <c r="E40" s="68">
        <v>0</v>
      </c>
      <c r="F40" s="111">
        <v>0</v>
      </c>
      <c r="G40" s="112">
        <v>0</v>
      </c>
      <c r="H40" s="113">
        <v>0</v>
      </c>
      <c r="I40" s="74">
        <f t="shared" si="1"/>
        <v>0</v>
      </c>
      <c r="J40" s="114"/>
    </row>
    <row r="41" spans="1:10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  <c r="J41" s="114"/>
    </row>
    <row r="42" spans="1:10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  <c r="J42" s="114"/>
    </row>
    <row r="43" spans="1:10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  <c r="J43" s="114"/>
    </row>
    <row r="44" spans="1:10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3019</v>
      </c>
      <c r="E44" s="72">
        <v>3019</v>
      </c>
      <c r="F44" s="83">
        <v>0</v>
      </c>
      <c r="G44" s="112">
        <v>0</v>
      </c>
      <c r="H44" s="113">
        <v>0</v>
      </c>
      <c r="I44" s="74">
        <f t="shared" si="1"/>
        <v>3019</v>
      </c>
      <c r="J44" s="114"/>
    </row>
    <row r="45" spans="1:10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0</v>
      </c>
      <c r="E45" s="70">
        <v>0</v>
      </c>
      <c r="F45" s="76">
        <v>0</v>
      </c>
      <c r="G45" s="77">
        <v>0</v>
      </c>
      <c r="H45" s="78">
        <v>0</v>
      </c>
      <c r="I45" s="79">
        <f t="shared" si="1"/>
        <v>0</v>
      </c>
      <c r="J45" s="114"/>
    </row>
    <row r="46" spans="1:10" ht="15.75" thickBot="1">
      <c r="A46" s="85">
        <f t="shared" si="2"/>
        <v>13</v>
      </c>
      <c r="B46" s="50" t="s">
        <v>84</v>
      </c>
      <c r="C46" s="63"/>
      <c r="D46" s="123">
        <f t="shared" si="0"/>
        <v>530</v>
      </c>
      <c r="E46" s="39">
        <f>E33-E9</f>
        <v>530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530</v>
      </c>
      <c r="J46" s="114"/>
    </row>
    <row r="47" spans="1:10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1">
      <selection activeCell="L52" sqref="L52"/>
    </sheetView>
  </sheetViews>
  <sheetFormatPr defaultColWidth="9.140625" defaultRowHeight="15"/>
  <cols>
    <col min="1" max="1" width="5.57421875" style="0" customWidth="1"/>
    <col min="2" max="2" width="4.8515625" style="0" customWidth="1"/>
    <col min="3" max="3" width="29.57421875" style="0" customWidth="1"/>
    <col min="4" max="4" width="15.57421875" style="0" customWidth="1"/>
    <col min="5" max="5" width="12.7109375" style="0" hidden="1" customWidth="1"/>
    <col min="6" max="6" width="11.28125" style="0" hidden="1" customWidth="1"/>
    <col min="7" max="7" width="11.8515625" style="0" hidden="1" customWidth="1"/>
    <col min="8" max="8" width="15.421875" style="0" customWidth="1"/>
    <col min="9" max="9" width="13.8515625" style="0" customWidth="1"/>
  </cols>
  <sheetData>
    <row r="2" spans="1:10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  <c r="J2" s="114"/>
    </row>
    <row r="3" spans="1:10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  <c r="J3" s="114"/>
    </row>
    <row r="4" spans="1:10" ht="15">
      <c r="A4" s="119"/>
      <c r="B4" s="116"/>
      <c r="C4" s="117" t="s">
        <v>108</v>
      </c>
      <c r="D4" s="117"/>
      <c r="E4" s="116"/>
      <c r="F4" s="116"/>
      <c r="G4" s="116"/>
      <c r="H4" s="118"/>
      <c r="I4" s="118"/>
      <c r="J4" s="114"/>
    </row>
    <row r="5" spans="1:10" ht="15.75" thickBot="1">
      <c r="A5" s="119"/>
      <c r="B5" s="116"/>
      <c r="C5" s="118"/>
      <c r="D5" s="118"/>
      <c r="E5" s="116"/>
      <c r="F5" s="116"/>
      <c r="G5" s="116"/>
      <c r="H5" s="118"/>
      <c r="I5" s="118"/>
      <c r="J5" s="114"/>
    </row>
    <row r="6" spans="1:10" ht="15">
      <c r="A6" s="184" t="s">
        <v>1</v>
      </c>
      <c r="B6" s="5" t="s">
        <v>5</v>
      </c>
      <c r="C6" s="16" t="s">
        <v>6</v>
      </c>
      <c r="D6" s="5" t="s">
        <v>88</v>
      </c>
      <c r="E6" s="191" t="s">
        <v>2</v>
      </c>
      <c r="F6" s="187"/>
      <c r="G6" s="5" t="s">
        <v>3</v>
      </c>
      <c r="H6" s="16" t="s">
        <v>90</v>
      </c>
      <c r="I6" s="5" t="s">
        <v>4</v>
      </c>
      <c r="J6" s="114"/>
    </row>
    <row r="7" spans="1:10" ht="15">
      <c r="A7" s="185"/>
      <c r="B7" s="93"/>
      <c r="C7" s="94"/>
      <c r="D7" s="93"/>
      <c r="E7" s="92" t="s">
        <v>7</v>
      </c>
      <c r="F7" s="120" t="s">
        <v>8</v>
      </c>
      <c r="G7" s="93" t="s">
        <v>9</v>
      </c>
      <c r="H7" s="94" t="s">
        <v>89</v>
      </c>
      <c r="I7" s="93"/>
      <c r="J7" s="114"/>
    </row>
    <row r="8" spans="1:10" ht="15.75" thickBot="1">
      <c r="A8" s="41" t="s">
        <v>10</v>
      </c>
      <c r="B8" s="42" t="s">
        <v>11</v>
      </c>
      <c r="C8" s="98" t="s">
        <v>86</v>
      </c>
      <c r="D8" s="97">
        <v>1</v>
      </c>
      <c r="E8" s="96">
        <v>1</v>
      </c>
      <c r="F8" s="95">
        <v>2</v>
      </c>
      <c r="G8" s="97">
        <v>3</v>
      </c>
      <c r="H8" s="98">
        <v>2</v>
      </c>
      <c r="I8" s="97">
        <v>3</v>
      </c>
      <c r="J8" s="114"/>
    </row>
    <row r="9" spans="1:10" ht="15.75" thickBot="1">
      <c r="A9" s="99" t="s">
        <v>12</v>
      </c>
      <c r="B9" s="100" t="s">
        <v>13</v>
      </c>
      <c r="C9" s="36"/>
      <c r="D9" s="65">
        <f>I9</f>
        <v>75307</v>
      </c>
      <c r="E9" s="71">
        <f>SUM(E10:E32)</f>
        <v>0</v>
      </c>
      <c r="F9" s="103">
        <f>SUM(F10:F32)</f>
        <v>0</v>
      </c>
      <c r="G9" s="104">
        <f>SUM(G10:G32)</f>
        <v>0</v>
      </c>
      <c r="H9" s="105">
        <f>SUM(H10:H32)</f>
        <v>0</v>
      </c>
      <c r="I9" s="106">
        <f>SUM(I10:I32)</f>
        <v>75307</v>
      </c>
      <c r="J9" s="114"/>
    </row>
    <row r="10" spans="1:10" ht="15">
      <c r="A10" s="43">
        <v>1</v>
      </c>
      <c r="B10" s="46" t="s">
        <v>14</v>
      </c>
      <c r="C10" s="57" t="s">
        <v>15</v>
      </c>
      <c r="D10" s="53">
        <f aca="true" t="shared" si="0" ref="D10:D46">I10</f>
        <v>8278</v>
      </c>
      <c r="E10" s="67"/>
      <c r="F10" s="107"/>
      <c r="G10" s="108"/>
      <c r="H10" s="109"/>
      <c r="I10" s="110">
        <v>8278</v>
      </c>
      <c r="J10" s="114"/>
    </row>
    <row r="11" spans="1:10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/>
      <c r="F11" s="111"/>
      <c r="G11" s="112"/>
      <c r="H11" s="113"/>
      <c r="I11" s="74">
        <f>E11+F11+G11+H11</f>
        <v>0</v>
      </c>
      <c r="J11" s="114"/>
    </row>
    <row r="12" spans="1:10" ht="15">
      <c r="A12" s="44">
        <f aca="true" t="shared" si="1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/>
      <c r="F12" s="111"/>
      <c r="G12" s="112"/>
      <c r="H12" s="113"/>
      <c r="I12" s="74">
        <f>E12+F12+G12+H12</f>
        <v>0</v>
      </c>
      <c r="J12" s="114"/>
    </row>
    <row r="13" spans="1:10" ht="15">
      <c r="A13" s="44">
        <f t="shared" si="1"/>
        <v>4</v>
      </c>
      <c r="B13" s="47" t="s">
        <v>20</v>
      </c>
      <c r="C13" s="58" t="s">
        <v>21</v>
      </c>
      <c r="D13" s="40">
        <f t="shared" si="0"/>
        <v>1780</v>
      </c>
      <c r="E13" s="68"/>
      <c r="F13" s="111"/>
      <c r="G13" s="112"/>
      <c r="H13" s="113"/>
      <c r="I13" s="74">
        <v>1780</v>
      </c>
      <c r="J13" s="114"/>
    </row>
    <row r="14" spans="1:10" ht="15">
      <c r="A14" s="44">
        <f t="shared" si="1"/>
        <v>5</v>
      </c>
      <c r="B14" s="47" t="s">
        <v>22</v>
      </c>
      <c r="C14" s="58" t="s">
        <v>23</v>
      </c>
      <c r="D14" s="40">
        <f t="shared" si="0"/>
        <v>280</v>
      </c>
      <c r="E14" s="68"/>
      <c r="F14" s="111"/>
      <c r="G14" s="112"/>
      <c r="H14" s="113"/>
      <c r="I14" s="74">
        <v>280</v>
      </c>
      <c r="J14" s="114"/>
    </row>
    <row r="15" spans="1:10" ht="15">
      <c r="A15" s="44">
        <f t="shared" si="1"/>
        <v>6</v>
      </c>
      <c r="B15" s="47" t="s">
        <v>24</v>
      </c>
      <c r="C15" s="58" t="s">
        <v>25</v>
      </c>
      <c r="D15" s="40">
        <f t="shared" si="0"/>
        <v>200</v>
      </c>
      <c r="E15" s="68"/>
      <c r="F15" s="111"/>
      <c r="G15" s="112"/>
      <c r="H15" s="113"/>
      <c r="I15" s="74">
        <v>200</v>
      </c>
      <c r="J15" s="114"/>
    </row>
    <row r="16" spans="1:10" ht="15">
      <c r="A16" s="44">
        <f t="shared" si="1"/>
        <v>7</v>
      </c>
      <c r="B16" s="47" t="s">
        <v>26</v>
      </c>
      <c r="C16" s="58" t="s">
        <v>27</v>
      </c>
      <c r="D16" s="40">
        <f t="shared" si="0"/>
        <v>22274</v>
      </c>
      <c r="E16" s="68"/>
      <c r="F16" s="111"/>
      <c r="G16" s="112"/>
      <c r="H16" s="113"/>
      <c r="I16" s="74">
        <v>22274</v>
      </c>
      <c r="J16" s="114"/>
    </row>
    <row r="17" spans="1:10" ht="15">
      <c r="A17" s="44">
        <v>8</v>
      </c>
      <c r="B17" s="47" t="s">
        <v>28</v>
      </c>
      <c r="C17" s="58" t="s">
        <v>29</v>
      </c>
      <c r="D17" s="40">
        <f t="shared" si="0"/>
        <v>6758</v>
      </c>
      <c r="E17" s="68"/>
      <c r="F17" s="111"/>
      <c r="G17" s="112"/>
      <c r="H17" s="113"/>
      <c r="I17" s="74">
        <v>6758</v>
      </c>
      <c r="J17" s="114"/>
    </row>
    <row r="18" spans="1:10" ht="15">
      <c r="A18" s="44">
        <v>9</v>
      </c>
      <c r="B18" s="47" t="s">
        <v>30</v>
      </c>
      <c r="C18" s="58" t="s">
        <v>31</v>
      </c>
      <c r="D18" s="40">
        <f t="shared" si="0"/>
        <v>3512</v>
      </c>
      <c r="E18" s="69"/>
      <c r="F18" s="75"/>
      <c r="G18" s="112"/>
      <c r="H18" s="113"/>
      <c r="I18" s="74">
        <v>3512</v>
      </c>
      <c r="J18" s="114"/>
    </row>
    <row r="19" spans="1:10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/>
      <c r="F19" s="75"/>
      <c r="G19" s="112"/>
      <c r="H19" s="113"/>
      <c r="I19" s="74">
        <f>E19+F19+G19+H19</f>
        <v>0</v>
      </c>
      <c r="J19" s="114"/>
    </row>
    <row r="20" spans="1:10" ht="15">
      <c r="A20" s="44">
        <v>11</v>
      </c>
      <c r="B20" s="47" t="s">
        <v>34</v>
      </c>
      <c r="C20" s="58" t="s">
        <v>35</v>
      </c>
      <c r="D20" s="40">
        <f t="shared" si="0"/>
        <v>0</v>
      </c>
      <c r="E20" s="69"/>
      <c r="F20" s="75"/>
      <c r="G20" s="112"/>
      <c r="H20" s="113"/>
      <c r="I20" s="74">
        <f>E20+F20+G20+H20</f>
        <v>0</v>
      </c>
      <c r="J20" s="114"/>
    </row>
    <row r="21" spans="1:10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/>
      <c r="F21" s="75"/>
      <c r="G21" s="112"/>
      <c r="H21" s="113"/>
      <c r="I21" s="74">
        <f>E21+F21+G21+H21</f>
        <v>0</v>
      </c>
      <c r="J21" s="114"/>
    </row>
    <row r="22" spans="1:10" ht="15">
      <c r="A22" s="44">
        <v>13</v>
      </c>
      <c r="B22" s="47" t="s">
        <v>38</v>
      </c>
      <c r="C22" s="58" t="s">
        <v>39</v>
      </c>
      <c r="D22" s="40">
        <f t="shared" si="0"/>
        <v>0</v>
      </c>
      <c r="E22" s="68"/>
      <c r="F22" s="111"/>
      <c r="G22" s="112"/>
      <c r="H22" s="113"/>
      <c r="I22" s="74">
        <v>0</v>
      </c>
      <c r="J22" s="114"/>
    </row>
    <row r="23" spans="1:10" ht="15">
      <c r="A23" s="44">
        <f t="shared" si="1"/>
        <v>14</v>
      </c>
      <c r="B23" s="47" t="s">
        <v>40</v>
      </c>
      <c r="C23" s="58" t="s">
        <v>41</v>
      </c>
      <c r="D23" s="40">
        <f t="shared" si="0"/>
        <v>70</v>
      </c>
      <c r="E23" s="68"/>
      <c r="F23" s="111"/>
      <c r="G23" s="112"/>
      <c r="H23" s="113"/>
      <c r="I23" s="74">
        <v>70</v>
      </c>
      <c r="J23" s="114"/>
    </row>
    <row r="24" spans="1:10" ht="15">
      <c r="A24" s="44">
        <f t="shared" si="1"/>
        <v>15</v>
      </c>
      <c r="B24" s="47" t="s">
        <v>42</v>
      </c>
      <c r="C24" s="58" t="s">
        <v>43</v>
      </c>
      <c r="D24" s="40">
        <f t="shared" si="0"/>
        <v>0</v>
      </c>
      <c r="E24" s="68"/>
      <c r="F24" s="111"/>
      <c r="G24" s="112"/>
      <c r="H24" s="113"/>
      <c r="I24" s="74">
        <v>0</v>
      </c>
      <c r="J24" s="114"/>
    </row>
    <row r="25" spans="1:10" ht="15">
      <c r="A25" s="44">
        <f t="shared" si="1"/>
        <v>16</v>
      </c>
      <c r="B25" s="47" t="s">
        <v>44</v>
      </c>
      <c r="C25" s="58" t="s">
        <v>45</v>
      </c>
      <c r="D25" s="40">
        <f t="shared" si="0"/>
        <v>700</v>
      </c>
      <c r="E25" s="68"/>
      <c r="F25" s="111"/>
      <c r="G25" s="112"/>
      <c r="H25" s="113"/>
      <c r="I25" s="74">
        <v>700</v>
      </c>
      <c r="J25" s="114"/>
    </row>
    <row r="26" spans="1:10" ht="15">
      <c r="A26" s="44">
        <f t="shared" si="1"/>
        <v>17</v>
      </c>
      <c r="B26" s="47" t="s">
        <v>46</v>
      </c>
      <c r="C26" s="58" t="s">
        <v>47</v>
      </c>
      <c r="D26" s="40">
        <f t="shared" si="0"/>
        <v>0</v>
      </c>
      <c r="E26" s="68"/>
      <c r="F26" s="111"/>
      <c r="G26" s="112"/>
      <c r="H26" s="113"/>
      <c r="I26" s="74">
        <f>E26+F26+G26+H26</f>
        <v>0</v>
      </c>
      <c r="J26" s="114"/>
    </row>
    <row r="27" spans="1:10" ht="15">
      <c r="A27" s="44">
        <f t="shared" si="1"/>
        <v>18</v>
      </c>
      <c r="B27" s="47" t="s">
        <v>48</v>
      </c>
      <c r="C27" s="58" t="s">
        <v>49</v>
      </c>
      <c r="D27" s="40">
        <f t="shared" si="0"/>
        <v>7145</v>
      </c>
      <c r="E27" s="69"/>
      <c r="F27" s="111"/>
      <c r="G27" s="112"/>
      <c r="H27" s="113"/>
      <c r="I27" s="74">
        <v>7145</v>
      </c>
      <c r="J27" s="114"/>
    </row>
    <row r="28" spans="1:10" ht="15">
      <c r="A28" s="44">
        <f t="shared" si="1"/>
        <v>19</v>
      </c>
      <c r="B28" s="47" t="s">
        <v>50</v>
      </c>
      <c r="C28" s="58" t="s">
        <v>51</v>
      </c>
      <c r="D28" s="40">
        <f t="shared" si="0"/>
        <v>22000</v>
      </c>
      <c r="E28" s="69"/>
      <c r="F28" s="111"/>
      <c r="G28" s="112"/>
      <c r="H28" s="113"/>
      <c r="I28" s="74">
        <v>22000</v>
      </c>
      <c r="J28" s="114"/>
    </row>
    <row r="29" spans="1:10" ht="15">
      <c r="A29" s="44">
        <f t="shared" si="1"/>
        <v>20</v>
      </c>
      <c r="B29" s="47" t="s">
        <v>52</v>
      </c>
      <c r="C29" s="59" t="s">
        <v>53</v>
      </c>
      <c r="D29" s="40">
        <f t="shared" si="0"/>
        <v>0</v>
      </c>
      <c r="E29" s="68"/>
      <c r="F29" s="111"/>
      <c r="G29" s="112"/>
      <c r="H29" s="113"/>
      <c r="I29" s="74">
        <f>E29+F29+G29+H29</f>
        <v>0</v>
      </c>
      <c r="J29" s="114"/>
    </row>
    <row r="30" spans="1:10" ht="15">
      <c r="A30" s="44">
        <f t="shared" si="1"/>
        <v>21</v>
      </c>
      <c r="B30" s="47" t="s">
        <v>54</v>
      </c>
      <c r="C30" s="58" t="s">
        <v>55</v>
      </c>
      <c r="D30" s="40">
        <f t="shared" si="0"/>
        <v>290</v>
      </c>
      <c r="E30" s="68"/>
      <c r="F30" s="111"/>
      <c r="G30" s="112"/>
      <c r="H30" s="113"/>
      <c r="I30" s="74">
        <v>290</v>
      </c>
      <c r="J30" s="114"/>
    </row>
    <row r="31" spans="1:10" ht="15">
      <c r="A31" s="44">
        <f t="shared" si="1"/>
        <v>22</v>
      </c>
      <c r="B31" s="47" t="s">
        <v>56</v>
      </c>
      <c r="C31" s="58" t="s">
        <v>57</v>
      </c>
      <c r="D31" s="40">
        <f t="shared" si="0"/>
        <v>0</v>
      </c>
      <c r="E31" s="68"/>
      <c r="F31" s="111"/>
      <c r="G31" s="112"/>
      <c r="H31" s="113"/>
      <c r="I31" s="74">
        <f>E31+F31+G31+H31</f>
        <v>0</v>
      </c>
      <c r="J31" s="114"/>
    </row>
    <row r="32" spans="1:10" ht="15.75" thickBot="1">
      <c r="A32" s="45">
        <f t="shared" si="1"/>
        <v>23</v>
      </c>
      <c r="B32" s="49" t="s">
        <v>58</v>
      </c>
      <c r="C32" s="60" t="s">
        <v>59</v>
      </c>
      <c r="D32" s="52">
        <f t="shared" si="0"/>
        <v>2020</v>
      </c>
      <c r="E32" s="70"/>
      <c r="F32" s="76"/>
      <c r="G32" s="77"/>
      <c r="H32" s="78"/>
      <c r="I32" s="79">
        <v>2020</v>
      </c>
      <c r="J32" s="114"/>
    </row>
    <row r="33" spans="1:10" ht="15.75" thickBot="1">
      <c r="A33" s="80" t="s">
        <v>60</v>
      </c>
      <c r="B33" s="81" t="s">
        <v>61</v>
      </c>
      <c r="C33" s="66"/>
      <c r="D33" s="65">
        <f t="shared" si="0"/>
        <v>75407</v>
      </c>
      <c r="E33" s="71">
        <f>SUM(E34:E45)</f>
        <v>0</v>
      </c>
      <c r="F33" s="103">
        <f>SUM(F34:F45)</f>
        <v>0</v>
      </c>
      <c r="G33" s="104">
        <f>SUM(G34:G45)</f>
        <v>0</v>
      </c>
      <c r="H33" s="105">
        <f>SUM(H34:H45)</f>
        <v>0</v>
      </c>
      <c r="I33" s="104">
        <f>I35+I38+I39+I40+I44</f>
        <v>75407</v>
      </c>
      <c r="J33" s="114"/>
    </row>
    <row r="34" spans="1:10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/>
      <c r="F34" s="107"/>
      <c r="G34" s="108"/>
      <c r="H34" s="109"/>
      <c r="I34" s="110">
        <f>E34+F34+G34+H34</f>
        <v>0</v>
      </c>
      <c r="J34" s="114"/>
    </row>
    <row r="35" spans="1:11" ht="15">
      <c r="A35" s="44">
        <f t="shared" si="1"/>
        <v>2</v>
      </c>
      <c r="B35" s="47" t="s">
        <v>64</v>
      </c>
      <c r="C35" s="58" t="s">
        <v>65</v>
      </c>
      <c r="D35" s="40">
        <f t="shared" si="0"/>
        <v>1400</v>
      </c>
      <c r="E35" s="68"/>
      <c r="F35" s="111"/>
      <c r="G35" s="112"/>
      <c r="H35" s="113"/>
      <c r="I35" s="74">
        <v>1400</v>
      </c>
      <c r="J35" s="114"/>
      <c r="K35" s="121"/>
    </row>
    <row r="36" spans="1:10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/>
      <c r="F36" s="111"/>
      <c r="G36" s="112"/>
      <c r="H36" s="113"/>
      <c r="I36" s="74">
        <f>E36+F36+G36+H36</f>
        <v>0</v>
      </c>
      <c r="J36" s="114"/>
    </row>
    <row r="37" spans="1:10" ht="15">
      <c r="A37" s="44">
        <f t="shared" si="1"/>
        <v>4</v>
      </c>
      <c r="B37" s="47" t="s">
        <v>68</v>
      </c>
      <c r="C37" s="58" t="s">
        <v>69</v>
      </c>
      <c r="D37" s="40">
        <f t="shared" si="0"/>
        <v>0</v>
      </c>
      <c r="E37" s="68"/>
      <c r="F37" s="111"/>
      <c r="G37" s="112"/>
      <c r="H37" s="113"/>
      <c r="I37" s="74">
        <f>E37+F37+G37+H37</f>
        <v>0</v>
      </c>
      <c r="J37" s="114"/>
    </row>
    <row r="38" spans="1:10" ht="15">
      <c r="A38" s="44">
        <f t="shared" si="1"/>
        <v>5</v>
      </c>
      <c r="B38" s="47" t="s">
        <v>70</v>
      </c>
      <c r="C38" s="58" t="s">
        <v>45</v>
      </c>
      <c r="D38" s="40">
        <f t="shared" si="0"/>
        <v>4400</v>
      </c>
      <c r="E38" s="68"/>
      <c r="F38" s="111"/>
      <c r="G38" s="112"/>
      <c r="H38" s="113"/>
      <c r="I38" s="74">
        <v>4400</v>
      </c>
      <c r="J38" s="114"/>
    </row>
    <row r="39" spans="1:10" ht="15">
      <c r="A39" s="44">
        <f t="shared" si="1"/>
        <v>6</v>
      </c>
      <c r="B39" s="47" t="s">
        <v>71</v>
      </c>
      <c r="C39" s="58" t="s">
        <v>72</v>
      </c>
      <c r="D39" s="40">
        <f t="shared" si="0"/>
        <v>11622</v>
      </c>
      <c r="E39" s="68"/>
      <c r="F39" s="111"/>
      <c r="G39" s="112"/>
      <c r="H39" s="113"/>
      <c r="I39" s="74">
        <v>11622</v>
      </c>
      <c r="J39" s="114"/>
    </row>
    <row r="40" spans="1:10" ht="15">
      <c r="A40" s="44">
        <f t="shared" si="1"/>
        <v>7</v>
      </c>
      <c r="B40" s="47" t="s">
        <v>73</v>
      </c>
      <c r="C40" s="58" t="s">
        <v>74</v>
      </c>
      <c r="D40" s="40">
        <f t="shared" si="0"/>
        <v>900</v>
      </c>
      <c r="E40" s="68"/>
      <c r="F40" s="111"/>
      <c r="G40" s="112"/>
      <c r="H40" s="113"/>
      <c r="I40" s="74">
        <v>900</v>
      </c>
      <c r="J40" s="114"/>
    </row>
    <row r="41" spans="1:10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/>
      <c r="F41" s="111"/>
      <c r="G41" s="112"/>
      <c r="H41" s="113"/>
      <c r="I41" s="74">
        <f>E41+F41+G41+H41</f>
        <v>0</v>
      </c>
      <c r="J41" s="114"/>
    </row>
    <row r="42" spans="1:10" ht="15">
      <c r="A42" s="44">
        <f t="shared" si="1"/>
        <v>9</v>
      </c>
      <c r="B42" s="47" t="s">
        <v>77</v>
      </c>
      <c r="C42" s="58" t="s">
        <v>78</v>
      </c>
      <c r="D42" s="40">
        <f t="shared" si="0"/>
        <v>0</v>
      </c>
      <c r="E42" s="68"/>
      <c r="F42" s="111"/>
      <c r="G42" s="112"/>
      <c r="H42" s="113"/>
      <c r="I42" s="74">
        <f>E42+F42+G42+H42</f>
        <v>0</v>
      </c>
      <c r="J42" s="114"/>
    </row>
    <row r="43" spans="1:10" ht="15">
      <c r="A43" s="44">
        <f t="shared" si="1"/>
        <v>10</v>
      </c>
      <c r="B43" s="47" t="s">
        <v>79</v>
      </c>
      <c r="C43" s="58" t="s">
        <v>80</v>
      </c>
      <c r="D43" s="40">
        <f t="shared" si="0"/>
        <v>0</v>
      </c>
      <c r="E43" s="68"/>
      <c r="F43" s="111"/>
      <c r="G43" s="112"/>
      <c r="H43" s="113"/>
      <c r="I43" s="74">
        <f>E43+F43+G43+H43</f>
        <v>0</v>
      </c>
      <c r="J43" s="114"/>
    </row>
    <row r="44" spans="1:10" ht="15">
      <c r="A44" s="44">
        <f t="shared" si="1"/>
        <v>11</v>
      </c>
      <c r="B44" s="47" t="s">
        <v>81</v>
      </c>
      <c r="C44" s="58" t="s">
        <v>82</v>
      </c>
      <c r="D44" s="40">
        <f t="shared" si="0"/>
        <v>57085</v>
      </c>
      <c r="E44" s="72"/>
      <c r="F44" s="83"/>
      <c r="G44" s="112"/>
      <c r="H44" s="113"/>
      <c r="I44" s="74">
        <v>57085</v>
      </c>
      <c r="J44" s="114"/>
    </row>
    <row r="45" spans="1:10" ht="15.75" thickBot="1">
      <c r="A45" s="45">
        <f t="shared" si="1"/>
        <v>12</v>
      </c>
      <c r="B45" s="51">
        <v>720</v>
      </c>
      <c r="C45" s="62" t="s">
        <v>83</v>
      </c>
      <c r="D45" s="52">
        <f t="shared" si="0"/>
        <v>0</v>
      </c>
      <c r="E45" s="125"/>
      <c r="F45" s="76"/>
      <c r="G45" s="84"/>
      <c r="H45" s="78"/>
      <c r="I45" s="79">
        <f>E45+F45+G45+H45</f>
        <v>0</v>
      </c>
      <c r="J45" s="114"/>
    </row>
    <row r="46" spans="1:10" ht="15.75" thickBot="1">
      <c r="A46" s="85">
        <f t="shared" si="1"/>
        <v>13</v>
      </c>
      <c r="B46" s="50" t="s">
        <v>84</v>
      </c>
      <c r="C46" s="63"/>
      <c r="D46" s="123">
        <f t="shared" si="0"/>
        <v>100</v>
      </c>
      <c r="E46" s="39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100</v>
      </c>
      <c r="J46" s="114"/>
    </row>
    <row r="47" spans="1:10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5">
      <selection activeCell="A6" sqref="A6:I46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30.28125" style="0" customWidth="1"/>
    <col min="4" max="4" width="16.57421875" style="0" customWidth="1"/>
    <col min="5" max="5" width="13.140625" style="0" hidden="1" customWidth="1"/>
    <col min="6" max="6" width="12.140625" style="0" hidden="1" customWidth="1"/>
    <col min="7" max="7" width="12.00390625" style="0" hidden="1" customWidth="1"/>
    <col min="8" max="8" width="12.8515625" style="0" customWidth="1"/>
    <col min="9" max="9" width="13.71093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34" t="s">
        <v>109</v>
      </c>
      <c r="D4" s="34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v>131733</v>
      </c>
      <c r="E9" s="71">
        <f>SUM(E10:E32)</f>
        <v>131639</v>
      </c>
      <c r="F9" s="103">
        <f>SUM(F10:F32)</f>
        <v>0</v>
      </c>
      <c r="G9" s="104">
        <f>SUM(G10:G32)</f>
        <v>0</v>
      </c>
      <c r="H9" s="105">
        <f>SUM(H10:H32)</f>
        <v>12209</v>
      </c>
      <c r="I9" s="106">
        <v>143942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5">E10</f>
        <v>22641</v>
      </c>
      <c r="E10" s="67">
        <v>22641</v>
      </c>
      <c r="F10" s="107"/>
      <c r="G10" s="108"/>
      <c r="H10" s="109">
        <v>2308</v>
      </c>
      <c r="I10" s="110">
        <f aca="true" t="shared" si="1" ref="I10:I45">E10+F10+G10+H10</f>
        <v>24949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26788</v>
      </c>
      <c r="E11" s="68">
        <v>26788</v>
      </c>
      <c r="F11" s="111"/>
      <c r="G11" s="112"/>
      <c r="H11" s="113">
        <v>792</v>
      </c>
      <c r="I11" s="74">
        <f t="shared" si="1"/>
        <v>27580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/>
      <c r="G12" s="112"/>
      <c r="H12" s="113">
        <v>5199</v>
      </c>
      <c r="I12" s="74">
        <f t="shared" si="1"/>
        <v>5199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11140</v>
      </c>
      <c r="E13" s="68">
        <v>11140</v>
      </c>
      <c r="F13" s="111"/>
      <c r="G13" s="112"/>
      <c r="H13" s="113">
        <v>11</v>
      </c>
      <c r="I13" s="74">
        <v>11145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10</v>
      </c>
      <c r="E14" s="68">
        <v>10</v>
      </c>
      <c r="F14" s="111"/>
      <c r="G14" s="112"/>
      <c r="H14" s="113">
        <v>68</v>
      </c>
      <c r="I14" s="74">
        <f t="shared" si="1"/>
        <v>78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/>
      <c r="G15" s="112"/>
      <c r="H15" s="113">
        <v>62</v>
      </c>
      <c r="I15" s="74">
        <f t="shared" si="1"/>
        <v>62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4825</v>
      </c>
      <c r="E16" s="68">
        <v>4825</v>
      </c>
      <c r="F16" s="111"/>
      <c r="G16" s="112"/>
      <c r="H16" s="113">
        <v>769</v>
      </c>
      <c r="I16" s="74">
        <f t="shared" si="1"/>
        <v>5594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32640</v>
      </c>
      <c r="E17" s="68">
        <v>32640</v>
      </c>
      <c r="F17" s="111"/>
      <c r="G17" s="112"/>
      <c r="H17" s="113">
        <v>1947</v>
      </c>
      <c r="I17" s="74">
        <f t="shared" si="1"/>
        <v>34587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11069</v>
      </c>
      <c r="E18" s="69">
        <v>11069</v>
      </c>
      <c r="F18" s="75"/>
      <c r="G18" s="112"/>
      <c r="H18" s="113">
        <v>594</v>
      </c>
      <c r="I18" s="74">
        <f t="shared" si="1"/>
        <v>11663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/>
      <c r="G19" s="112"/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1810</v>
      </c>
      <c r="E20" s="69">
        <v>1810</v>
      </c>
      <c r="F20" s="75"/>
      <c r="G20" s="112"/>
      <c r="H20" s="113">
        <v>130</v>
      </c>
      <c r="I20" s="74">
        <f t="shared" si="1"/>
        <v>1940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173</v>
      </c>
      <c r="E21" s="69">
        <v>173</v>
      </c>
      <c r="F21" s="75"/>
      <c r="G21" s="112"/>
      <c r="H21" s="113">
        <v>7</v>
      </c>
      <c r="I21" s="74">
        <f t="shared" si="1"/>
        <v>180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58</v>
      </c>
      <c r="E22" s="68">
        <v>58</v>
      </c>
      <c r="F22" s="111"/>
      <c r="G22" s="112"/>
      <c r="H22" s="113">
        <v>4</v>
      </c>
      <c r="I22" s="74">
        <f t="shared" si="1"/>
        <v>62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/>
      <c r="G23" s="112"/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/>
      <c r="G24" s="112"/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/>
      <c r="G25" s="112"/>
      <c r="H25" s="113">
        <v>5</v>
      </c>
      <c r="I25" s="74">
        <f t="shared" si="1"/>
        <v>5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/>
      <c r="G26" s="112"/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1586</v>
      </c>
      <c r="E27" s="69">
        <v>1586</v>
      </c>
      <c r="F27" s="111"/>
      <c r="G27" s="112"/>
      <c r="H27" s="113">
        <v>13</v>
      </c>
      <c r="I27" s="74">
        <f t="shared" si="1"/>
        <v>1599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16770</v>
      </c>
      <c r="E28" s="69">
        <v>16770</v>
      </c>
      <c r="F28" s="111"/>
      <c r="G28" s="112"/>
      <c r="H28" s="113">
        <v>165</v>
      </c>
      <c r="I28" s="74">
        <f t="shared" si="1"/>
        <v>16935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25</v>
      </c>
      <c r="E29" s="68">
        <v>25</v>
      </c>
      <c r="F29" s="111"/>
      <c r="G29" s="112"/>
      <c r="H29" s="113">
        <v>135</v>
      </c>
      <c r="I29" s="74">
        <f t="shared" si="1"/>
        <v>160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/>
      <c r="G30" s="112"/>
      <c r="H30" s="113">
        <v>0</v>
      </c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/>
      <c r="G31" s="112"/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2104</v>
      </c>
      <c r="E32" s="70">
        <v>2104</v>
      </c>
      <c r="F32" s="76"/>
      <c r="G32" s="77"/>
      <c r="H32" s="78">
        <v>0</v>
      </c>
      <c r="I32" s="79">
        <f t="shared" si="1"/>
        <v>2104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130280</v>
      </c>
      <c r="E33" s="71">
        <f>SUM(E34:E45)</f>
        <v>130280</v>
      </c>
      <c r="F33" s="103">
        <f>SUM(F34:F45)</f>
        <v>0</v>
      </c>
      <c r="G33" s="104">
        <f>SUM(G34:G45)</f>
        <v>0</v>
      </c>
      <c r="H33" s="105">
        <f>SUM(H34:H45)</f>
        <v>14387</v>
      </c>
      <c r="I33" s="104">
        <f t="shared" si="1"/>
        <v>144667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1323</v>
      </c>
      <c r="E34" s="67">
        <v>1323</v>
      </c>
      <c r="F34" s="107"/>
      <c r="G34" s="108"/>
      <c r="H34" s="109">
        <v>389</v>
      </c>
      <c r="I34" s="110">
        <f t="shared" si="1"/>
        <v>1712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103479</v>
      </c>
      <c r="E35" s="68">
        <v>103479</v>
      </c>
      <c r="F35" s="111"/>
      <c r="G35" s="112"/>
      <c r="H35" s="113">
        <v>7236</v>
      </c>
      <c r="I35" s="74">
        <f t="shared" si="1"/>
        <v>110715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/>
      <c r="G36" s="112"/>
      <c r="H36" s="113">
        <v>6713</v>
      </c>
      <c r="I36" s="74">
        <f t="shared" si="1"/>
        <v>6713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150</v>
      </c>
      <c r="E37" s="68">
        <v>150</v>
      </c>
      <c r="F37" s="111"/>
      <c r="G37" s="112"/>
      <c r="H37" s="113">
        <v>0</v>
      </c>
      <c r="I37" s="74">
        <f t="shared" si="1"/>
        <v>150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1440</v>
      </c>
      <c r="E38" s="68">
        <v>1440</v>
      </c>
      <c r="F38" s="111"/>
      <c r="G38" s="112"/>
      <c r="H38" s="113">
        <v>0</v>
      </c>
      <c r="I38" s="74">
        <f t="shared" si="1"/>
        <v>1440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1644</v>
      </c>
      <c r="E39" s="68">
        <v>1644</v>
      </c>
      <c r="F39" s="111"/>
      <c r="G39" s="112"/>
      <c r="H39" s="113">
        <v>24</v>
      </c>
      <c r="I39" s="74">
        <f t="shared" si="1"/>
        <v>1668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7643</v>
      </c>
      <c r="E40" s="68">
        <v>7643</v>
      </c>
      <c r="F40" s="111"/>
      <c r="G40" s="112"/>
      <c r="H40" s="113">
        <v>25</v>
      </c>
      <c r="I40" s="74">
        <f t="shared" si="1"/>
        <v>7668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/>
      <c r="G41" s="112"/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/>
      <c r="G42" s="112"/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8755</v>
      </c>
      <c r="E43" s="68">
        <v>8755</v>
      </c>
      <c r="F43" s="111"/>
      <c r="G43" s="112"/>
      <c r="H43" s="113">
        <v>0</v>
      </c>
      <c r="I43" s="74">
        <f t="shared" si="1"/>
        <v>8755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0</v>
      </c>
      <c r="E44" s="72">
        <v>0</v>
      </c>
      <c r="F44" s="83"/>
      <c r="G44" s="112"/>
      <c r="H44" s="113">
        <v>0</v>
      </c>
      <c r="I44" s="74">
        <f t="shared" si="1"/>
        <v>0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5846</v>
      </c>
      <c r="E45" s="70">
        <v>5846</v>
      </c>
      <c r="F45" s="76"/>
      <c r="G45" s="84"/>
      <c r="H45" s="78">
        <v>0</v>
      </c>
      <c r="I45" s="79">
        <f t="shared" si="1"/>
        <v>5846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aca="true" t="shared" si="3" ref="D46:I46">D33-D9</f>
        <v>-1453</v>
      </c>
      <c r="E46" s="39">
        <f t="shared" si="3"/>
        <v>-1359</v>
      </c>
      <c r="F46" s="88">
        <f t="shared" si="3"/>
        <v>0</v>
      </c>
      <c r="G46" s="89">
        <f t="shared" si="3"/>
        <v>0</v>
      </c>
      <c r="H46" s="90">
        <f t="shared" si="3"/>
        <v>2178</v>
      </c>
      <c r="I46" s="89">
        <f t="shared" si="3"/>
        <v>725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4">
      <selection activeCell="L13" sqref="L13"/>
    </sheetView>
  </sheetViews>
  <sheetFormatPr defaultColWidth="9.140625" defaultRowHeight="15"/>
  <cols>
    <col min="1" max="1" width="5.421875" style="0" customWidth="1"/>
    <col min="2" max="2" width="5.7109375" style="0" customWidth="1"/>
    <col min="3" max="3" width="30.140625" style="0" customWidth="1"/>
    <col min="4" max="4" width="15.421875" style="0" customWidth="1"/>
    <col min="5" max="5" width="12.28125" style="0" hidden="1" customWidth="1"/>
    <col min="6" max="6" width="11.7109375" style="0" hidden="1" customWidth="1"/>
    <col min="7" max="7" width="13.28125" style="0" hidden="1" customWidth="1"/>
    <col min="8" max="8" width="13.57421875" style="0" customWidth="1"/>
    <col min="9" max="9" width="13.0039062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34" t="s">
        <v>91</v>
      </c>
      <c r="D4" s="34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336500</v>
      </c>
      <c r="E9" s="71">
        <f>SUM(E10:E32)</f>
        <v>189065</v>
      </c>
      <c r="F9" s="103">
        <f>SUM(F10:F32)</f>
        <v>69990</v>
      </c>
      <c r="G9" s="104">
        <f>SUM(G10:G32)</f>
        <v>77445</v>
      </c>
      <c r="H9" s="105">
        <f>SUM(H10:H32)</f>
        <v>4931</v>
      </c>
      <c r="I9" s="106">
        <f>SUM(I10:I32)</f>
        <v>341431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8807</v>
      </c>
      <c r="E10" s="67">
        <v>7407</v>
      </c>
      <c r="F10" s="107">
        <v>1400</v>
      </c>
      <c r="G10" s="108">
        <v>0</v>
      </c>
      <c r="H10" s="109">
        <v>870</v>
      </c>
      <c r="I10" s="110">
        <f aca="true" t="shared" si="1" ref="I10:I45">E10+F10+G10+H10</f>
        <v>9677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0</v>
      </c>
      <c r="E11" s="68">
        <v>0</v>
      </c>
      <c r="F11" s="111">
        <v>0</v>
      </c>
      <c r="G11" s="112">
        <v>0</v>
      </c>
      <c r="H11" s="113">
        <v>0</v>
      </c>
      <c r="I11" s="74">
        <f t="shared" si="1"/>
        <v>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750</v>
      </c>
      <c r="E13" s="68">
        <v>750</v>
      </c>
      <c r="F13" s="111">
        <v>0</v>
      </c>
      <c r="G13" s="112">
        <v>0</v>
      </c>
      <c r="H13" s="113">
        <v>0</v>
      </c>
      <c r="I13" s="74">
        <f t="shared" si="1"/>
        <v>750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1300</v>
      </c>
      <c r="E14" s="68">
        <v>1300</v>
      </c>
      <c r="F14" s="111">
        <v>0</v>
      </c>
      <c r="G14" s="112">
        <v>0</v>
      </c>
      <c r="H14" s="113">
        <v>240</v>
      </c>
      <c r="I14" s="74">
        <f t="shared" si="1"/>
        <v>1540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>
        <v>0</v>
      </c>
      <c r="G15" s="112">
        <v>0</v>
      </c>
      <c r="H15" s="113">
        <v>0</v>
      </c>
      <c r="I15" s="74">
        <f t="shared" si="1"/>
        <v>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5700</v>
      </c>
      <c r="E16" s="68">
        <v>1800</v>
      </c>
      <c r="F16" s="111">
        <v>3900</v>
      </c>
      <c r="G16" s="112">
        <v>0</v>
      </c>
      <c r="H16" s="113">
        <v>145</v>
      </c>
      <c r="I16" s="74">
        <f t="shared" si="1"/>
        <v>5845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119795</v>
      </c>
      <c r="E17" s="68">
        <v>16500</v>
      </c>
      <c r="F17" s="111">
        <v>45500</v>
      </c>
      <c r="G17" s="112">
        <v>57795</v>
      </c>
      <c r="H17" s="113">
        <v>2743</v>
      </c>
      <c r="I17" s="74">
        <f t="shared" si="1"/>
        <v>122538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40650</v>
      </c>
      <c r="E18" s="69">
        <v>5610</v>
      </c>
      <c r="F18" s="75">
        <v>15390</v>
      </c>
      <c r="G18" s="112">
        <v>19650</v>
      </c>
      <c r="H18" s="113">
        <v>933</v>
      </c>
      <c r="I18" s="74">
        <f t="shared" si="1"/>
        <v>41583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5800</v>
      </c>
      <c r="E20" s="69">
        <v>3000</v>
      </c>
      <c r="F20" s="75">
        <v>2800</v>
      </c>
      <c r="G20" s="112">
        <v>0</v>
      </c>
      <c r="H20" s="113">
        <v>0</v>
      </c>
      <c r="I20" s="74">
        <f t="shared" si="1"/>
        <v>5800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18</v>
      </c>
      <c r="E22" s="68">
        <v>18</v>
      </c>
      <c r="F22" s="111">
        <v>0</v>
      </c>
      <c r="G22" s="112">
        <v>0</v>
      </c>
      <c r="H22" s="113">
        <v>0</v>
      </c>
      <c r="I22" s="74">
        <f t="shared" si="1"/>
        <v>18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56833</v>
      </c>
      <c r="E27" s="69">
        <v>55833</v>
      </c>
      <c r="F27" s="111">
        <v>1000</v>
      </c>
      <c r="G27" s="112">
        <v>0</v>
      </c>
      <c r="H27" s="113">
        <v>0</v>
      </c>
      <c r="I27" s="74">
        <f t="shared" si="1"/>
        <v>56833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48500</v>
      </c>
      <c r="E28" s="69">
        <v>48500</v>
      </c>
      <c r="F28" s="111">
        <v>0</v>
      </c>
      <c r="G28" s="112">
        <v>0</v>
      </c>
      <c r="H28" s="113">
        <v>0</v>
      </c>
      <c r="I28" s="74">
        <f t="shared" si="1"/>
        <v>48500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20</v>
      </c>
      <c r="E30" s="68">
        <v>20</v>
      </c>
      <c r="F30" s="111">
        <v>0</v>
      </c>
      <c r="G30" s="112">
        <v>0</v>
      </c>
      <c r="H30" s="113">
        <v>0</v>
      </c>
      <c r="I30" s="74">
        <f t="shared" si="1"/>
        <v>20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48327</v>
      </c>
      <c r="E32" s="70">
        <v>48327</v>
      </c>
      <c r="F32" s="76">
        <v>0</v>
      </c>
      <c r="G32" s="77">
        <v>0</v>
      </c>
      <c r="H32" s="78">
        <v>0</v>
      </c>
      <c r="I32" s="79">
        <f t="shared" si="1"/>
        <v>48327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336500</v>
      </c>
      <c r="E33" s="71">
        <f>SUM(E34:E45)</f>
        <v>189065</v>
      </c>
      <c r="F33" s="103">
        <f>SUM(F34:F45)</f>
        <v>69990</v>
      </c>
      <c r="G33" s="104">
        <f>SUM(G34:G45)</f>
        <v>77445</v>
      </c>
      <c r="H33" s="105">
        <f>SUM(H34:H45)</f>
        <v>4961</v>
      </c>
      <c r="I33" s="104">
        <f t="shared" si="1"/>
        <v>341461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62000</v>
      </c>
      <c r="E35" s="68">
        <v>0</v>
      </c>
      <c r="F35" s="111">
        <v>62000</v>
      </c>
      <c r="G35" s="112">
        <v>0</v>
      </c>
      <c r="H35" s="113">
        <v>4894</v>
      </c>
      <c r="I35" s="74">
        <f t="shared" si="1"/>
        <v>66894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>
        <v>0</v>
      </c>
      <c r="G36" s="112">
        <v>0</v>
      </c>
      <c r="H36" s="113">
        <v>67</v>
      </c>
      <c r="I36" s="74">
        <f t="shared" si="1"/>
        <v>67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4400</v>
      </c>
      <c r="E39" s="68">
        <v>0</v>
      </c>
      <c r="F39" s="111">
        <v>4400</v>
      </c>
      <c r="G39" s="112">
        <v>0</v>
      </c>
      <c r="H39" s="113">
        <v>0</v>
      </c>
      <c r="I39" s="74">
        <f t="shared" si="1"/>
        <v>4400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3590</v>
      </c>
      <c r="E40" s="68">
        <v>0</v>
      </c>
      <c r="F40" s="111">
        <v>3590</v>
      </c>
      <c r="G40" s="112">
        <v>0</v>
      </c>
      <c r="H40" s="113">
        <v>0</v>
      </c>
      <c r="I40" s="74">
        <f t="shared" si="1"/>
        <v>3590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266510</v>
      </c>
      <c r="E44" s="72">
        <v>189065</v>
      </c>
      <c r="F44" s="83">
        <v>0</v>
      </c>
      <c r="G44" s="112">
        <v>77445</v>
      </c>
      <c r="H44" s="113">
        <v>0</v>
      </c>
      <c r="I44" s="74">
        <f t="shared" si="1"/>
        <v>266510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35">
        <f t="shared" si="0"/>
        <v>0</v>
      </c>
      <c r="E45" s="70">
        <v>0</v>
      </c>
      <c r="F45" s="76">
        <v>0</v>
      </c>
      <c r="G45" s="77">
        <v>0</v>
      </c>
      <c r="H45" s="78">
        <v>0</v>
      </c>
      <c r="I45" s="79">
        <f t="shared" si="1"/>
        <v>0</v>
      </c>
    </row>
    <row r="46" spans="1:9" ht="15.75" thickBot="1">
      <c r="A46" s="85">
        <f t="shared" si="2"/>
        <v>13</v>
      </c>
      <c r="B46" s="50" t="s">
        <v>84</v>
      </c>
      <c r="C46" s="86"/>
      <c r="D46" s="54">
        <f t="shared" si="0"/>
        <v>0</v>
      </c>
      <c r="E46" s="87">
        <f>E33-E9</f>
        <v>0</v>
      </c>
      <c r="F46" s="88">
        <f>F33-F9</f>
        <v>0</v>
      </c>
      <c r="G46" s="89">
        <f>G33-G9</f>
        <v>0</v>
      </c>
      <c r="H46" s="90">
        <f>H33-H9</f>
        <v>30</v>
      </c>
      <c r="I46" s="89">
        <f>I33-I9</f>
        <v>30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R54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5.7109375" style="0" customWidth="1"/>
    <col min="2" max="2" width="5.140625" style="0" customWidth="1"/>
    <col min="3" max="3" width="29.8515625" style="0" customWidth="1"/>
    <col min="4" max="4" width="14.421875" style="0" customWidth="1"/>
    <col min="5" max="5" width="13.7109375" style="0" hidden="1" customWidth="1"/>
    <col min="6" max="6" width="14.00390625" style="0" hidden="1" customWidth="1"/>
    <col min="7" max="7" width="12.7109375" style="0" hidden="1" customWidth="1"/>
    <col min="8" max="8" width="14.7109375" style="0" customWidth="1"/>
    <col min="9" max="9" width="14.00390625" style="0" customWidth="1"/>
  </cols>
  <sheetData>
    <row r="3" spans="1:9" s="114" customFormat="1" ht="15">
      <c r="A3" s="141"/>
      <c r="B3" s="142"/>
      <c r="C3" s="117" t="s">
        <v>85</v>
      </c>
      <c r="D3" s="117"/>
      <c r="E3" s="116"/>
      <c r="F3" s="130" t="s">
        <v>110</v>
      </c>
      <c r="G3" s="118"/>
      <c r="H3" s="118"/>
      <c r="I3" s="118" t="s">
        <v>0</v>
      </c>
    </row>
    <row r="4" spans="1:9" s="114" customFormat="1" ht="15">
      <c r="A4" s="141"/>
      <c r="B4" s="142"/>
      <c r="C4" s="130" t="s">
        <v>110</v>
      </c>
      <c r="D4" s="118"/>
      <c r="E4" s="116"/>
      <c r="F4" s="116"/>
      <c r="G4" s="116"/>
      <c r="H4" s="118"/>
      <c r="I4" s="118"/>
    </row>
    <row r="5" spans="1:9" s="114" customFormat="1" ht="15" customHeight="1" thickBot="1">
      <c r="A5" s="148"/>
      <c r="B5" s="144"/>
      <c r="C5" s="144"/>
      <c r="D5" s="144"/>
      <c r="E5" s="196"/>
      <c r="F5" s="196"/>
      <c r="G5" s="144"/>
      <c r="H5" s="144"/>
      <c r="I5" s="144"/>
    </row>
    <row r="6" spans="1:9" s="114" customFormat="1" ht="11.25" customHeight="1">
      <c r="A6" s="192" t="s">
        <v>1</v>
      </c>
      <c r="B6" s="5" t="s">
        <v>5</v>
      </c>
      <c r="C6" s="64" t="s">
        <v>6</v>
      </c>
      <c r="D6" s="5" t="s">
        <v>88</v>
      </c>
      <c r="E6" s="194" t="s">
        <v>2</v>
      </c>
      <c r="F6" s="195"/>
      <c r="G6" s="140" t="s">
        <v>3</v>
      </c>
      <c r="H6" s="140" t="s">
        <v>90</v>
      </c>
      <c r="I6" s="5" t="s">
        <v>4</v>
      </c>
    </row>
    <row r="7" spans="1:9" s="114" customFormat="1" ht="11.25" customHeight="1">
      <c r="A7" s="193"/>
      <c r="B7" s="93"/>
      <c r="C7" s="55"/>
      <c r="D7" s="93"/>
      <c r="E7" s="37" t="s">
        <v>7</v>
      </c>
      <c r="F7" s="120" t="s">
        <v>8</v>
      </c>
      <c r="G7" s="134" t="s">
        <v>9</v>
      </c>
      <c r="H7" s="3" t="s">
        <v>89</v>
      </c>
      <c r="I7" s="93"/>
    </row>
    <row r="8" spans="1:9" s="114" customFormat="1" ht="11.25" customHeight="1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135">
        <v>3</v>
      </c>
      <c r="H8" s="7">
        <v>2</v>
      </c>
      <c r="I8" s="97">
        <v>3</v>
      </c>
    </row>
    <row r="9" spans="1:12" s="114" customFormat="1" ht="13.5" customHeight="1" thickBot="1">
      <c r="A9" s="99" t="s">
        <v>12</v>
      </c>
      <c r="B9" s="100" t="s">
        <v>13</v>
      </c>
      <c r="C9" s="36"/>
      <c r="D9" s="65">
        <f>SKM!D9+'CP'!D9+CPSSP!D9+PS!D9+VTP!D9+ASC!D9+PZ!D9+CVT!D9+VUP!D9+KUP!D9+RUP!D9+PF!D9+CMTF!D9+FTK!D9+PdF!D9+PřF!D9+'FF'!F9+LF!D9+FZV!D9</f>
        <v>1894202</v>
      </c>
      <c r="E9" s="71"/>
      <c r="F9" s="103"/>
      <c r="G9" s="13"/>
      <c r="H9" s="13">
        <f>SKM!H9+'CP'!H9+CPSSP!H9+PS!H9+VTP!H9+ASC!H9+PZ!H9+CVT!H9+VUP!H9+KUP!H9+RUP!H9+PF!H9+CMTF!H9+FTK!H9+PdF!H9+PřF!H9+'FF'!I9+LF!H9+FZV!H9</f>
        <v>35408</v>
      </c>
      <c r="I9" s="104">
        <f>SKM!I9+'CP'!I9+CPSSP!I9+PS!I9+VTP!I9+ASC!I9+PZ!I9+CVT!I9+VUP!I9+KUP!I9+RUP!I9+PF!I9+CMTF!I9+FTK!I9+PdF!I9+PřF!I9+'FF'!J9+LF!I9+FZV!I9</f>
        <v>1929610</v>
      </c>
      <c r="L9" s="147"/>
    </row>
    <row r="10" spans="1:18" s="116" customFormat="1" ht="10.5" customHeight="1">
      <c r="A10" s="150">
        <v>1</v>
      </c>
      <c r="B10" s="151" t="s">
        <v>14</v>
      </c>
      <c r="C10" s="152" t="s">
        <v>15</v>
      </c>
      <c r="D10" s="153">
        <f>SKM!D10+'CP'!D10+CPSSP!D10+PS!D10+VTP!D10+ASC!D10+PZ!D10+CVT!D10+VUP!D10+KUP!D10+RUP!D10+PF!D10+CMTF!D10+FTK!D10+PdF!D10+PřF!D10+'FF'!F10+LF!D10+FZV!D10</f>
        <v>94101</v>
      </c>
      <c r="E10" s="154"/>
      <c r="F10" s="155"/>
      <c r="G10" s="156"/>
      <c r="H10" s="112">
        <f>SKM!H10+'CP'!H10+CPSSP!H10+PS!H10+VTP!H10+ASC!H10+PZ!H10+CVT!H10+VUP!H10+KUP!H10+RUP!H10+PF!H10+CMTF!H10+FTK!H10+PdF!H10+PřF!H10+'FF'!I10+LF!H10+FZV!H10</f>
        <v>6450</v>
      </c>
      <c r="I10" s="157">
        <f>SKM!I10+'CP'!I10+CPSSP!I10+PS!I10+VTP!I10+ASC!I10+PZ!I10+CVT!I10+VUP!I10+KUP!I10+RUP!I10+PF!I10+CMTF!I10+FTK!I10+PdF!I10+PřF!I10+'FF'!J10+LF!I10+FZV!I10</f>
        <v>100551</v>
      </c>
      <c r="K10" s="158"/>
      <c r="L10" s="159"/>
      <c r="M10" s="159"/>
      <c r="N10" s="159"/>
      <c r="O10" s="159"/>
      <c r="P10" s="159"/>
      <c r="Q10" s="159"/>
      <c r="R10" s="159"/>
    </row>
    <row r="11" spans="1:18" s="116" customFormat="1" ht="10.5" customHeight="1">
      <c r="A11" s="150">
        <v>2</v>
      </c>
      <c r="B11" s="151" t="s">
        <v>16</v>
      </c>
      <c r="C11" s="152" t="s">
        <v>17</v>
      </c>
      <c r="D11" s="153">
        <f>SKM!D11+'CP'!D11+CPSSP!D11+PS!D11+VTP!D11+ASC!D11+PZ!D11+CVT!D11+VUP!D11+KUP!D11+RUP!D11+PF!D11+CMTF!D11+FTK!D11+PdF!D11+PřF!D11+'FF'!F11+LF!D11+FZV!D11</f>
        <v>79796</v>
      </c>
      <c r="E11" s="154"/>
      <c r="F11" s="155"/>
      <c r="G11" s="156"/>
      <c r="H11" s="112">
        <f>SKM!H11+'CP'!H11+CPSSP!H11+PS!H11+VTP!H11+ASC!H11+PZ!H11+CVT!H11+VUP!H11+KUP!H11+RUP!H11+PF!H11+CMTF!H11+FTK!H11+PdF!H11+PřF!H11+'FF'!I11+LF!H11+FZV!H11</f>
        <v>812</v>
      </c>
      <c r="I11" s="157">
        <f>SKM!I11+'CP'!I11+CPSSP!I11+PS!I11+VTP!I11+ASC!I11+PZ!I11+CVT!I11+VUP!I11+KUP!I11+RUP!I11+PF!I11+CMTF!I11+FTK!I11+PdF!I11+PřF!I11+'FF'!J11+LF!I11+FZV!I11</f>
        <v>80608</v>
      </c>
      <c r="K11" s="158"/>
      <c r="L11" s="159"/>
      <c r="M11" s="159"/>
      <c r="N11" s="159"/>
      <c r="O11" s="159"/>
      <c r="P11" s="159"/>
      <c r="Q11" s="159"/>
      <c r="R11" s="159"/>
    </row>
    <row r="12" spans="1:18" s="116" customFormat="1" ht="10.5" customHeight="1">
      <c r="A12" s="150">
        <f aca="true" t="shared" si="0" ref="A12:A46">A11+1</f>
        <v>3</v>
      </c>
      <c r="B12" s="151" t="s">
        <v>18</v>
      </c>
      <c r="C12" s="152" t="s">
        <v>19</v>
      </c>
      <c r="D12" s="153">
        <f>SKM!D12+'CP'!D12+CPSSP!D12+PS!D12+VTP!D12+ASC!D12+PZ!D12+CVT!D12+VUP!D12+KUP!D12+RUP!D12+PF!D12+CMTF!D12+FTK!D12+PdF!D12+PřF!D12+'FF'!F12+LF!D12+FZV!D12</f>
        <v>230</v>
      </c>
      <c r="E12" s="154"/>
      <c r="F12" s="155"/>
      <c r="G12" s="156"/>
      <c r="H12" s="112">
        <f>SKM!H12+'CP'!H12+CPSSP!H12+PS!H12+VTP!H12+ASC!H12+PZ!H12+CVT!H12+VUP!H12+KUP!H12+RUP!H12+PF!H12+CMTF!H12+FTK!H12+PdF!H12+PřF!H12+'FF'!I12+LF!H12+FZV!H12</f>
        <v>6364</v>
      </c>
      <c r="I12" s="157">
        <f>SKM!I12+'CP'!I12+CPSSP!I12+PS!I12+VTP!I12+ASC!I12+PZ!I12+CVT!I12+VUP!I12+KUP!I12+RUP!I12+PF!I12+CMTF!I12+FTK!I12+PdF!I12+PřF!I12+'FF'!J12+LF!I12+FZV!I12</f>
        <v>6594</v>
      </c>
      <c r="K12" s="158"/>
      <c r="L12" s="159"/>
      <c r="M12" s="159"/>
      <c r="N12" s="159"/>
      <c r="O12" s="159"/>
      <c r="P12" s="159"/>
      <c r="Q12" s="159"/>
      <c r="R12" s="159"/>
    </row>
    <row r="13" spans="1:18" s="116" customFormat="1" ht="10.5" customHeight="1">
      <c r="A13" s="150">
        <f t="shared" si="0"/>
        <v>4</v>
      </c>
      <c r="B13" s="151" t="s">
        <v>20</v>
      </c>
      <c r="C13" s="152" t="s">
        <v>21</v>
      </c>
      <c r="D13" s="153">
        <f>SKM!D13+'CP'!D13+CPSSP!D13+PS!D13+VTP!D13+ASC!D13+PZ!D13+CVT!D13+VUP!D13+KUP!D13+RUP!D13+PF!D13+CMTF!D13+FTK!D13+PdF!D13+PřF!D13+'FF'!F13+LF!D13+FZV!D13</f>
        <v>24335</v>
      </c>
      <c r="E13" s="154"/>
      <c r="F13" s="155"/>
      <c r="G13" s="156"/>
      <c r="H13" s="112">
        <f>SKM!H13+'CP'!H13+CPSSP!H13+PS!H13+VTP!H13+ASC!H13+PZ!H13+CVT!H13+VUP!H13+KUP!H13+RUP!H13+PF!H13+CMTF!H13+FTK!H13+PdF!H13+PřF!H13+'FF'!I13+LF!H13+FZV!H13</f>
        <v>137</v>
      </c>
      <c r="I13" s="157">
        <f>SKM!I13+'CP'!I13+CPSSP!I13+PS!I13+VTP!I13+ASC!I13+PZ!I13+CVT!I13+VUP!I13+KUP!I13+RUP!I13+PF!I13+CMTF!I13+FTK!I13+PdF!I13+PřF!I13+'FF'!J13+LF!I13+FZV!I13</f>
        <v>24466</v>
      </c>
      <c r="K13" s="158"/>
      <c r="L13" s="159"/>
      <c r="M13" s="159"/>
      <c r="N13" s="159"/>
      <c r="O13" s="159"/>
      <c r="P13" s="159"/>
      <c r="Q13" s="159"/>
      <c r="R13" s="159"/>
    </row>
    <row r="14" spans="1:18" s="116" customFormat="1" ht="10.5" customHeight="1">
      <c r="A14" s="150">
        <f t="shared" si="0"/>
        <v>5</v>
      </c>
      <c r="B14" s="151" t="s">
        <v>22</v>
      </c>
      <c r="C14" s="152" t="s">
        <v>23</v>
      </c>
      <c r="D14" s="153">
        <f>SKM!D14+'CP'!D14+CPSSP!D14+PS!D14+VTP!D14+ASC!D14+PZ!D14+CVT!D14+VUP!D14+KUP!D14+RUP!D14+PF!D14+CMTF!D14+FTK!D14+PdF!D14+PřF!D14+'FF'!F14+LF!D14+FZV!D14</f>
        <v>14699</v>
      </c>
      <c r="E14" s="154"/>
      <c r="F14" s="155"/>
      <c r="G14" s="156"/>
      <c r="H14" s="112">
        <f>SKM!H14+'CP'!H14+CPSSP!H14+PS!H14+VTP!H14+ASC!H14+PZ!H14+CVT!H14+VUP!H14+KUP!H14+RUP!H14+PF!H14+CMTF!H14+FTK!H14+PdF!H14+PřF!H14+'FF'!I14+LF!H14+FZV!H14</f>
        <v>619</v>
      </c>
      <c r="I14" s="157">
        <f>SKM!I14+'CP'!I14+CPSSP!I14+PS!I14+VTP!I14+ASC!I14+PZ!I14+CVT!I14+VUP!I14+KUP!I14+RUP!I14+PF!I14+CMTF!I14+FTK!I14+PdF!I14+PřF!I14+'FF'!J14+LF!I14+FZV!I14</f>
        <v>15318</v>
      </c>
      <c r="K14" s="158"/>
      <c r="L14" s="159"/>
      <c r="M14" s="159"/>
      <c r="N14" s="159"/>
      <c r="O14" s="159"/>
      <c r="P14" s="159"/>
      <c r="Q14" s="159"/>
      <c r="R14" s="159"/>
    </row>
    <row r="15" spans="1:18" s="116" customFormat="1" ht="10.5" customHeight="1">
      <c r="A15" s="150">
        <f t="shared" si="0"/>
        <v>6</v>
      </c>
      <c r="B15" s="151" t="s">
        <v>24</v>
      </c>
      <c r="C15" s="152" t="s">
        <v>25</v>
      </c>
      <c r="D15" s="153">
        <f>SKM!D15+'CP'!D15+CPSSP!D15+PS!D15+VTP!D15+ASC!D15+PZ!D15+CVT!D15+VUP!D15+KUP!D15+RUP!D15+PF!D15+CMTF!D15+FTK!D15+PdF!D15+PřF!D15+'FF'!F15+LF!D15+FZV!D15</f>
        <v>2219</v>
      </c>
      <c r="E15" s="154"/>
      <c r="F15" s="155"/>
      <c r="G15" s="156"/>
      <c r="H15" s="112">
        <f>SKM!H15+'CP'!H15+CPSSP!H15+PS!H15+VTP!H15+ASC!H15+PZ!H15+CVT!H15+VUP!H15+KUP!H15+RUP!H15+PF!H15+CMTF!H15+FTK!H15+PdF!H15+PřF!H15+'FF'!I15+LF!H15+FZV!H15</f>
        <v>97</v>
      </c>
      <c r="I15" s="157">
        <f>SKM!I15+'CP'!I15+CPSSP!I15+PS!I15+VTP!I15+ASC!I15+PZ!I15+CVT!I15+VUP!I15+KUP!I15+RUP!I15+PF!I15+CMTF!I15+FTK!I15+PdF!I15+PřF!I15+'FF'!J15+LF!I15+FZV!I15</f>
        <v>2316</v>
      </c>
      <c r="K15" s="158"/>
      <c r="L15" s="159"/>
      <c r="M15" s="159"/>
      <c r="N15" s="159"/>
      <c r="O15" s="159"/>
      <c r="P15" s="159"/>
      <c r="Q15" s="159"/>
      <c r="R15" s="159"/>
    </row>
    <row r="16" spans="1:18" s="116" customFormat="1" ht="10.5" customHeight="1">
      <c r="A16" s="150">
        <f t="shared" si="0"/>
        <v>7</v>
      </c>
      <c r="B16" s="151" t="s">
        <v>26</v>
      </c>
      <c r="C16" s="152" t="s">
        <v>27</v>
      </c>
      <c r="D16" s="153">
        <f>SKM!D16+'CP'!D16+CPSSP!D16+PS!D16+VTP!D16+ASC!D16+PZ!D16+CVT!D16+VUP!D16+KUP!D16+RUP!D16+PF!D16+CMTF!D16+FTK!D16+PdF!D16+PřF!D16+'FF'!F16+LF!D16+FZV!D16</f>
        <v>107801</v>
      </c>
      <c r="E16" s="154"/>
      <c r="F16" s="155"/>
      <c r="G16" s="156"/>
      <c r="H16" s="112">
        <f>SKM!H16+'CP'!H16+CPSSP!H16+PS!H16+VTP!H16+ASC!H16+PZ!H16+CVT!H16+VUP!H16+KUP!H16+RUP!H16+PF!H16+CMTF!H16+FTK!H16+PdF!H16+PřF!H16+'FF'!I16+LF!H16+FZV!H16</f>
        <v>4734</v>
      </c>
      <c r="I16" s="157">
        <f>SKM!I16+'CP'!I16+CPSSP!I16+PS!I16+VTP!I16+ASC!I16+PZ!I16+CVT!I16+VUP!I16+KUP!I16+RUP!I16+PF!I16+CMTF!I16+FTK!I16+PdF!I16+PřF!I16+'FF'!J16+LF!I16+FZV!I16</f>
        <v>112535</v>
      </c>
      <c r="K16" s="158"/>
      <c r="L16" s="159"/>
      <c r="M16" s="159"/>
      <c r="N16" s="159"/>
      <c r="O16" s="159"/>
      <c r="P16" s="159"/>
      <c r="Q16" s="159"/>
      <c r="R16" s="159"/>
    </row>
    <row r="17" spans="1:18" s="116" customFormat="1" ht="10.5" customHeight="1">
      <c r="A17" s="150">
        <v>8</v>
      </c>
      <c r="B17" s="151" t="s">
        <v>28</v>
      </c>
      <c r="C17" s="152" t="s">
        <v>29</v>
      </c>
      <c r="D17" s="153">
        <f>SKM!D17+'CP'!D17+CPSSP!D17+PS!D17+VTP!D17+ASC!D17+PZ!D17+CVT!D17+VUP!D17+KUP!D17+RUP!D17+PF!D17+CMTF!D17+FTK!D17+PdF!D17+PřF!D17+'FF'!F17+LF!D17+FZV!D17</f>
        <v>760489</v>
      </c>
      <c r="E17" s="154"/>
      <c r="F17" s="155"/>
      <c r="G17" s="156"/>
      <c r="H17" s="112">
        <f>SKM!H17+'CP'!H17+CPSSP!H17+PS!H17+VTP!H17+ASC!H17+PZ!H17+CVT!H17+VUP!H17+KUP!H17+RUP!H17+PF!H17+CMTF!H17+FTK!H17+PdF!H17+PřF!H17+'FF'!I17+LF!H17+FZV!H17</f>
        <v>10543</v>
      </c>
      <c r="I17" s="157">
        <f>SKM!I17+'CP'!I17+CPSSP!I17+PS!I17+VTP!I17+ASC!I17+PZ!I17+CVT!I17+VUP!I17+KUP!I17+RUP!I17+PF!I17+CMTF!I17+FTK!I17+PdF!I17+PřF!I17+'FF'!J17+LF!I17+FZV!I17</f>
        <v>771032</v>
      </c>
      <c r="K17" s="158"/>
      <c r="L17" s="159"/>
      <c r="M17" s="159"/>
      <c r="N17" s="159"/>
      <c r="O17" s="159"/>
      <c r="P17" s="159"/>
      <c r="Q17" s="159"/>
      <c r="R17" s="159"/>
    </row>
    <row r="18" spans="1:18" s="116" customFormat="1" ht="10.5" customHeight="1">
      <c r="A18" s="150">
        <v>9</v>
      </c>
      <c r="B18" s="151" t="s">
        <v>30</v>
      </c>
      <c r="C18" s="152" t="s">
        <v>31</v>
      </c>
      <c r="D18" s="153">
        <f>SKM!D18+'CP'!D18+CPSSP!D18+PS!D18+VTP!D18+ASC!D18+PZ!D18+CVT!D18+VUP!D18+KUP!D18+RUP!D18+PF!D18+CMTF!D18+FTK!D18+PdF!D18+PřF!D18+'FF'!F18+LF!D18+FZV!D18</f>
        <v>256065</v>
      </c>
      <c r="E18" s="154"/>
      <c r="F18" s="155"/>
      <c r="G18" s="156"/>
      <c r="H18" s="112">
        <f>SKM!H18+'CP'!H18+CPSSP!H18+PS!H18+VTP!H18+ASC!H18+PZ!H18+CVT!H18+VUP!H18+KUP!H18+RUP!H18+PF!H18+CMTF!H18+FTK!H18+PdF!H18+PřF!H18+'FF'!I18+LF!H18+FZV!H18</f>
        <v>2848</v>
      </c>
      <c r="I18" s="157">
        <f>SKM!I18+'CP'!I18+CPSSP!I18+PS!I18+VTP!I18+ASC!I18+PZ!I18+CVT!I18+VUP!I18+KUP!I18+RUP!I18+PF!I18+CMTF!I18+FTK!I18+PdF!I18+PřF!I18+'FF'!J18+LF!I18+FZV!I18</f>
        <v>258913</v>
      </c>
      <c r="K18" s="158"/>
      <c r="L18" s="159"/>
      <c r="M18" s="159"/>
      <c r="N18" s="159"/>
      <c r="O18" s="159"/>
      <c r="P18" s="159"/>
      <c r="Q18" s="159"/>
      <c r="R18" s="159"/>
    </row>
    <row r="19" spans="1:18" s="116" customFormat="1" ht="10.5" customHeight="1">
      <c r="A19" s="150">
        <v>10</v>
      </c>
      <c r="B19" s="151" t="s">
        <v>32</v>
      </c>
      <c r="C19" s="152" t="s">
        <v>33</v>
      </c>
      <c r="D19" s="153">
        <f>SKM!D19+'CP'!D19+CPSSP!D19+PS!D19+VTP!D19+ASC!D19+PZ!D19+CVT!D19+VUP!D19+KUP!D19+RUP!D19+PF!D19+CMTF!D19+FTK!D19+PdF!D19+PřF!D19+'FF'!F19+LF!D19+FZV!D19</f>
        <v>0</v>
      </c>
      <c r="E19" s="154"/>
      <c r="F19" s="155"/>
      <c r="G19" s="156"/>
      <c r="H19" s="112">
        <f>SKM!H19+'CP'!H19+CPSSP!H19+PS!H19+VTP!H19+ASC!H19+PZ!H19+CVT!H19+VUP!H19+KUP!H19+RUP!H19+PF!H19+CMTF!H19+FTK!H19+PdF!H19+PřF!H19+'FF'!I19+LF!H19+FZV!H19</f>
        <v>0</v>
      </c>
      <c r="I19" s="157">
        <f>SKM!I19+'CP'!I19+CPSSP!I19+PS!I19+VTP!I19+ASC!I19+PZ!I19+CVT!I19+VUP!I19+KUP!I19+RUP!I19+PF!I19+CMTF!I19+FTK!I19+PdF!I19+PřF!I19+'FF'!J19+LF!I19+FZV!I19</f>
        <v>0</v>
      </c>
      <c r="K19" s="158"/>
      <c r="L19" s="159"/>
      <c r="M19" s="159"/>
      <c r="N19" s="159"/>
      <c r="O19" s="159"/>
      <c r="P19" s="159"/>
      <c r="Q19" s="159"/>
      <c r="R19" s="159"/>
    </row>
    <row r="20" spans="1:18" s="116" customFormat="1" ht="10.5" customHeight="1">
      <c r="A20" s="150">
        <v>11</v>
      </c>
      <c r="B20" s="151" t="s">
        <v>34</v>
      </c>
      <c r="C20" s="152" t="s">
        <v>35</v>
      </c>
      <c r="D20" s="153">
        <f>SKM!D20+'CP'!D20+CPSSP!D20+PS!D20+VTP!D20+ASC!D20+PZ!D20+CVT!D20+VUP!D20+KUP!D20+RUP!D20+PF!D20+CMTF!D20+FTK!D20+PdF!D20+PřF!D20+'FF'!F20+LF!D20+FZV!D20</f>
        <v>28807</v>
      </c>
      <c r="E20" s="154"/>
      <c r="F20" s="155"/>
      <c r="G20" s="156"/>
      <c r="H20" s="112">
        <f>SKM!H20+'CP'!H20+CPSSP!H20+PS!H20+VTP!H20+ASC!H20+PZ!H20+CVT!H20+VUP!H20+KUP!H20+RUP!H20+PF!H20+CMTF!H20+FTK!H20+PdF!H20+PřF!H20+'FF'!I20+LF!H20+FZV!H20</f>
        <v>181</v>
      </c>
      <c r="I20" s="157">
        <f>SKM!I20+'CP'!I20+CPSSP!I20+PS!I20+VTP!I20+ASC!I20+PZ!I20+CVT!I20+VUP!I20+KUP!I20+RUP!I20+PF!I20+CMTF!I20+FTK!I20+PdF!I20+PřF!I20+'FF'!J20+LF!I20+FZV!I20</f>
        <v>28988</v>
      </c>
      <c r="K20" s="158"/>
      <c r="L20" s="159"/>
      <c r="M20" s="159"/>
      <c r="N20" s="159"/>
      <c r="O20" s="159"/>
      <c r="P20" s="159"/>
      <c r="Q20" s="159"/>
      <c r="R20" s="159"/>
    </row>
    <row r="21" spans="1:18" s="116" customFormat="1" ht="10.5" customHeight="1">
      <c r="A21" s="150">
        <v>12</v>
      </c>
      <c r="B21" s="151" t="s">
        <v>36</v>
      </c>
      <c r="C21" s="152" t="s">
        <v>37</v>
      </c>
      <c r="D21" s="153">
        <f>SKM!D21+'CP'!D21+CPSSP!D21+PS!D21+VTP!D21+ASC!D21+PZ!D21+CVT!D21+VUP!D21+KUP!D21+RUP!D21+PF!D21+CMTF!D21+FTK!D21+PdF!D21+PřF!D21+'FF'!F21+LF!D21+FZV!D21</f>
        <v>628</v>
      </c>
      <c r="E21" s="154"/>
      <c r="F21" s="155"/>
      <c r="G21" s="156"/>
      <c r="H21" s="112">
        <f>SKM!H21+'CP'!H21+CPSSP!H21+PS!H21+VTP!H21+ASC!H21+PZ!H21+CVT!H21+VUP!H21+KUP!H21+RUP!H21+PF!H21+CMTF!H21+FTK!H21+PdF!H21+PřF!H21+'FF'!I21+LF!H21+FZV!H21</f>
        <v>17</v>
      </c>
      <c r="I21" s="157">
        <f>SKM!I21+'CP'!I21+CPSSP!I21+PS!I21+VTP!I21+ASC!I21+PZ!I21+CVT!I21+VUP!I21+KUP!I21+RUP!I21+PF!I21+CMTF!I21+FTK!I21+PdF!I21+PřF!I21+'FF'!J21+LF!I21+FZV!I21</f>
        <v>645</v>
      </c>
      <c r="K21" s="158"/>
      <c r="L21" s="159"/>
      <c r="M21" s="159"/>
      <c r="N21" s="159"/>
      <c r="O21" s="159"/>
      <c r="P21" s="159"/>
      <c r="Q21" s="159"/>
      <c r="R21" s="159"/>
    </row>
    <row r="22" spans="1:18" s="116" customFormat="1" ht="10.5" customHeight="1">
      <c r="A22" s="150">
        <v>13</v>
      </c>
      <c r="B22" s="151" t="s">
        <v>38</v>
      </c>
      <c r="C22" s="152" t="s">
        <v>39</v>
      </c>
      <c r="D22" s="153">
        <f>SKM!D22+'CP'!D22+CPSSP!D22+PS!D22+VTP!D22+ASC!D22+PZ!D22+CVT!D22+VUP!D22+KUP!D22+RUP!D22+PF!D22+CMTF!D22+FTK!D22+PdF!D22+PřF!D22+'FF'!F22+LF!D22+FZV!D22</f>
        <v>170</v>
      </c>
      <c r="E22" s="154"/>
      <c r="F22" s="155"/>
      <c r="G22" s="156"/>
      <c r="H22" s="112">
        <f>SKM!H22+'CP'!H22+CPSSP!H22+PS!H22+VTP!H22+ASC!H22+PZ!H22+CVT!H22+VUP!H22+KUP!H22+RUP!H22+PF!H22+CMTF!H22+FTK!H22+PdF!H22+PřF!H22+'FF'!I22+LF!H22+FZV!H22</f>
        <v>5</v>
      </c>
      <c r="I22" s="157">
        <f>SKM!I22+'CP'!I22+CPSSP!I22+PS!I22+VTP!I22+ASC!I22+PZ!I22+CVT!I22+VUP!I22+KUP!I22+RUP!I22+PF!I22+CMTF!I22+FTK!I22+PdF!I22+PřF!I22+'FF'!J22+LF!I22+FZV!I22</f>
        <v>175</v>
      </c>
      <c r="K22" s="158"/>
      <c r="L22" s="159"/>
      <c r="M22" s="159"/>
      <c r="N22" s="159"/>
      <c r="O22" s="159"/>
      <c r="P22" s="159"/>
      <c r="Q22" s="159"/>
      <c r="R22" s="159"/>
    </row>
    <row r="23" spans="1:18" s="116" customFormat="1" ht="10.5" customHeight="1">
      <c r="A23" s="150">
        <f t="shared" si="0"/>
        <v>14</v>
      </c>
      <c r="B23" s="151" t="s">
        <v>40</v>
      </c>
      <c r="C23" s="152" t="s">
        <v>41</v>
      </c>
      <c r="D23" s="153">
        <f>SKM!D23+'CP'!D23+CPSSP!D23+PS!D23+VTP!D23+ASC!D23+PZ!D23+CVT!D23+VUP!D23+KUP!D23+RUP!D23+PF!D23+CMTF!D23+FTK!D23+PdF!D23+PřF!D23+'FF'!F23+LF!D23+FZV!D23</f>
        <v>70</v>
      </c>
      <c r="E23" s="154"/>
      <c r="F23" s="155"/>
      <c r="G23" s="156"/>
      <c r="H23" s="112">
        <f>SKM!H23+'CP'!H23+CPSSP!H23+PS!H23+VTP!H23+ASC!H23+PZ!H23+CVT!H23+VUP!H23+KUP!H23+RUP!H23+PF!H23+CMTF!H23+FTK!H23+PdF!H23+PřF!H23+'FF'!I23+LF!H23+FZV!H23</f>
        <v>0</v>
      </c>
      <c r="I23" s="157">
        <f>SKM!I23+'CP'!I23+CPSSP!I23+PS!I23+VTP!I23+ASC!I23+PZ!I23+CVT!I23+VUP!I23+KUP!I23+RUP!I23+PF!I23+CMTF!I23+FTK!I23+PdF!I23+PřF!I23+'FF'!J23+LF!I23+FZV!I23</f>
        <v>70</v>
      </c>
      <c r="K23" s="158"/>
      <c r="L23" s="159"/>
      <c r="M23" s="159"/>
      <c r="N23" s="159"/>
      <c r="O23" s="159"/>
      <c r="P23" s="159"/>
      <c r="Q23" s="159"/>
      <c r="R23" s="159"/>
    </row>
    <row r="24" spans="1:18" s="116" customFormat="1" ht="10.5" customHeight="1">
      <c r="A24" s="150">
        <f t="shared" si="0"/>
        <v>15</v>
      </c>
      <c r="B24" s="151" t="s">
        <v>42</v>
      </c>
      <c r="C24" s="152" t="s">
        <v>43</v>
      </c>
      <c r="D24" s="153">
        <f>SKM!D24+'CP'!D24+CPSSP!D24+PS!D24+VTP!D24+ASC!D24+PZ!D24+CVT!D24+VUP!D24+KUP!D24+RUP!D24+PF!D24+CMTF!D24+FTK!D24+PdF!D24+PřF!D24+'FF'!F24+LF!D24+FZV!D24</f>
        <v>100</v>
      </c>
      <c r="E24" s="154"/>
      <c r="F24" s="155"/>
      <c r="G24" s="156"/>
      <c r="H24" s="112">
        <f>SKM!H24+'CP'!H24+CPSSP!H24+PS!H24+VTP!H24+ASC!H24+PZ!H24+CVT!H24+VUP!H24+KUP!H24+RUP!H24+PF!H24+CMTF!H24+FTK!H24+PdF!H24+PřF!H24+'FF'!I24+LF!H24+FZV!H24</f>
        <v>2</v>
      </c>
      <c r="I24" s="157">
        <f>SKM!I24+'CP'!I24+CPSSP!I24+PS!I24+VTP!I24+ASC!I24+PZ!I24+CVT!I24+VUP!I24+KUP!I24+RUP!I24+PF!I24+CMTF!I24+FTK!I24+PdF!I24+PřF!I24+'FF'!J24+LF!I24+FZV!I24</f>
        <v>102</v>
      </c>
      <c r="K24" s="158"/>
      <c r="L24" s="159"/>
      <c r="M24" s="159"/>
      <c r="N24" s="159"/>
      <c r="O24" s="159"/>
      <c r="P24" s="159"/>
      <c r="Q24" s="159"/>
      <c r="R24" s="159"/>
    </row>
    <row r="25" spans="1:18" s="116" customFormat="1" ht="10.5" customHeight="1">
      <c r="A25" s="150">
        <f t="shared" si="0"/>
        <v>16</v>
      </c>
      <c r="B25" s="151" t="s">
        <v>44</v>
      </c>
      <c r="C25" s="152" t="s">
        <v>45</v>
      </c>
      <c r="D25" s="153">
        <f>SKM!D25+'CP'!D25+CPSSP!D25+PS!D25+VTP!D25+ASC!D25+PZ!D25+CVT!D25+VUP!D25+KUP!D25+RUP!D25+PF!D25+CMTF!D25+FTK!D25+PdF!D25+PřF!D25+'FF'!F25+LF!D25+FZV!D25</f>
        <v>944</v>
      </c>
      <c r="E25" s="154"/>
      <c r="F25" s="155"/>
      <c r="G25" s="156"/>
      <c r="H25" s="112">
        <f>SKM!H25+'CP'!H25+CPSSP!H25+PS!H25+VTP!H25+ASC!H25+PZ!H25+CVT!H25+VUP!H25+KUP!H25+RUP!H25+PF!H25+CMTF!H25+FTK!H25+PdF!H25+PřF!H25+'FF'!I25+LF!H25+FZV!H25</f>
        <v>5</v>
      </c>
      <c r="I25" s="157">
        <f>SKM!I25+'CP'!I25+CPSSP!I25+PS!I25+VTP!I25+ASC!I25+PZ!I25+CVT!I25+VUP!I25+KUP!I25+RUP!I25+PF!I25+CMTF!I25+FTK!I25+PdF!I25+PřF!I25+'FF'!J25+LF!I25+FZV!I25</f>
        <v>949</v>
      </c>
      <c r="K25" s="158"/>
      <c r="L25" s="159"/>
      <c r="M25" s="159"/>
      <c r="N25" s="159"/>
      <c r="O25" s="159"/>
      <c r="P25" s="159"/>
      <c r="Q25" s="159"/>
      <c r="R25" s="159"/>
    </row>
    <row r="26" spans="1:18" s="116" customFormat="1" ht="10.5" customHeight="1">
      <c r="A26" s="150">
        <f t="shared" si="0"/>
        <v>17</v>
      </c>
      <c r="B26" s="151" t="s">
        <v>46</v>
      </c>
      <c r="C26" s="152" t="s">
        <v>47</v>
      </c>
      <c r="D26" s="153">
        <f>SKM!D26+'CP'!D26+CPSSP!D26+PS!D26+VTP!D26+ASC!D26+PZ!D26+CVT!D26+VUP!D26+KUP!D26+RUP!D26+PF!D26+CMTF!D26+FTK!D26+PdF!D26+PřF!D26+'FF'!F26+LF!D26+FZV!D26</f>
        <v>0</v>
      </c>
      <c r="E26" s="154"/>
      <c r="F26" s="155"/>
      <c r="G26" s="156"/>
      <c r="H26" s="112">
        <f>SKM!H26+'CP'!H26+CPSSP!H26+PS!H26+VTP!H26+ASC!H26+PZ!H26+CVT!H26+VUP!H26+KUP!H26+RUP!H26+PF!H26+CMTF!H26+FTK!H26+PdF!H26+PřF!H26+'FF'!I26+LF!H26+FZV!H26</f>
        <v>0</v>
      </c>
      <c r="I26" s="157">
        <f>SKM!I26+'CP'!I26+CPSSP!I26+PS!I26+VTP!I26+ASC!I26+PZ!I26+CVT!I26+VUP!I26+KUP!I26+RUP!I26+PF!I26+CMTF!I26+FTK!I26+PdF!I26+PřF!I26+'FF'!J26+LF!I26+FZV!I26</f>
        <v>0</v>
      </c>
      <c r="K26" s="158"/>
      <c r="L26" s="159"/>
      <c r="M26" s="159"/>
      <c r="N26" s="159"/>
      <c r="O26" s="159"/>
      <c r="P26" s="159"/>
      <c r="Q26" s="159"/>
      <c r="R26" s="159"/>
    </row>
    <row r="27" spans="1:18" s="116" customFormat="1" ht="10.5" customHeight="1">
      <c r="A27" s="150">
        <f t="shared" si="0"/>
        <v>18</v>
      </c>
      <c r="B27" s="151" t="s">
        <v>48</v>
      </c>
      <c r="C27" s="152" t="s">
        <v>49</v>
      </c>
      <c r="D27" s="153">
        <f>SKM!D27+'CP'!D27+CPSSP!D27+PS!D27+VTP!D27+ASC!D27+PZ!D27+CVT!D27+VUP!D27+KUP!D27+RUP!D27+PF!D27+CMTF!D27+FTK!D27+PdF!D27+PřF!D27+'FF'!F27+LF!D27+FZV!D27</f>
        <v>179123</v>
      </c>
      <c r="E27" s="154"/>
      <c r="F27" s="155"/>
      <c r="G27" s="156"/>
      <c r="H27" s="112">
        <f>SKM!H27+'CP'!H27+CPSSP!H27+PS!H27+VTP!H27+ASC!H27+PZ!H27+CVT!H27+VUP!H27+KUP!H27+RUP!H27+PF!H27+CMTF!H27+FTK!H27+PdF!H27+PřF!H27+'FF'!I27+LF!H27+FZV!H27</f>
        <v>2026</v>
      </c>
      <c r="I27" s="157">
        <f>SKM!I27+'CP'!I27+CPSSP!I27+PS!I27+VTP!I27+ASC!I27+PZ!I27+CVT!I27+VUP!I27+KUP!I27+RUP!I27+PF!I27+CMTF!I27+FTK!I27+PdF!I27+PřF!I27+'FF'!J27+LF!I27+FZV!I27</f>
        <v>181149</v>
      </c>
      <c r="K27" s="158"/>
      <c r="L27" s="159"/>
      <c r="M27" s="159"/>
      <c r="N27" s="159"/>
      <c r="O27" s="159"/>
      <c r="P27" s="159"/>
      <c r="Q27" s="159"/>
      <c r="R27" s="159"/>
    </row>
    <row r="28" spans="1:18" s="116" customFormat="1" ht="10.5" customHeight="1">
      <c r="A28" s="150">
        <f t="shared" si="0"/>
        <v>19</v>
      </c>
      <c r="B28" s="151" t="s">
        <v>50</v>
      </c>
      <c r="C28" s="152" t="s">
        <v>51</v>
      </c>
      <c r="D28" s="153">
        <f>SKM!D28+'CP'!D28+CPSSP!D28+PS!D28+VTP!D28+ASC!D28+PZ!D28+CVT!D28+VUP!D28+KUP!D28+RUP!D28+PF!D28+CMTF!D28+FTK!D28+PdF!D28+PřF!D28+'FF'!F28+LF!D28+FZV!D28</f>
        <v>200984</v>
      </c>
      <c r="E28" s="154"/>
      <c r="F28" s="155"/>
      <c r="G28" s="156"/>
      <c r="H28" s="112">
        <f>SKM!H28+'CP'!H28+CPSSP!H28+PS!H28+VTP!H28+ASC!H28+PZ!H28+CVT!H28+VUP!H28+KUP!H28+RUP!H28+PF!H28+CMTF!H28+FTK!H28+PdF!H28+PřF!H28+'FF'!I28+LF!H28+FZV!H28</f>
        <v>183</v>
      </c>
      <c r="I28" s="157">
        <f>SKM!I28+'CP'!I28+CPSSP!I28+PS!I28+VTP!I28+ASC!I28+PZ!I28+CVT!I28+VUP!I28+KUP!I28+RUP!I28+PF!I28+CMTF!I28+FTK!I28+PdF!I28+PřF!I28+'FF'!J28+LF!I28+FZV!I28</f>
        <v>201167</v>
      </c>
      <c r="K28" s="158"/>
      <c r="L28" s="159"/>
      <c r="M28" s="159"/>
      <c r="N28" s="159"/>
      <c r="O28" s="159"/>
      <c r="P28" s="159"/>
      <c r="Q28" s="159"/>
      <c r="R28" s="159"/>
    </row>
    <row r="29" spans="1:18" s="116" customFormat="1" ht="10.5" customHeight="1">
      <c r="A29" s="150">
        <f t="shared" si="0"/>
        <v>20</v>
      </c>
      <c r="B29" s="151" t="s">
        <v>52</v>
      </c>
      <c r="C29" s="152" t="s">
        <v>53</v>
      </c>
      <c r="D29" s="153">
        <f>SKM!D29+'CP'!D29+CPSSP!D29+PS!D29+VTP!D29+ASC!D29+PZ!D29+CVT!D29+VUP!D29+KUP!D29+RUP!D29+PF!D29+CMTF!D29+FTK!D29+PdF!D29+PřF!D29+'FF'!F29+LF!D29+FZV!D29</f>
        <v>25</v>
      </c>
      <c r="E29" s="154"/>
      <c r="F29" s="155"/>
      <c r="G29" s="156"/>
      <c r="H29" s="112">
        <f>SKM!H29+'CP'!H29+CPSSP!H29+PS!H29+VTP!H29+ASC!H29+PZ!H29+CVT!H29+VUP!H29+KUP!H29+RUP!H29+PF!H29+CMTF!H29+FTK!H29+PdF!H29+PřF!H29+'FF'!I29+LF!H29+FZV!H29</f>
        <v>135</v>
      </c>
      <c r="I29" s="157">
        <f>SKM!I29+'CP'!I29+CPSSP!I29+PS!I29+VTP!I29+ASC!I29+PZ!I29+CVT!I29+VUP!I29+KUP!I29+RUP!I29+PF!I29+CMTF!I29+FTK!I29+PdF!I29+PřF!I29+'FF'!J29+LF!I29+FZV!I29</f>
        <v>160</v>
      </c>
      <c r="K29" s="158"/>
      <c r="L29" s="159"/>
      <c r="M29" s="159"/>
      <c r="N29" s="159"/>
      <c r="O29" s="159"/>
      <c r="P29" s="159"/>
      <c r="Q29" s="159"/>
      <c r="R29" s="159"/>
    </row>
    <row r="30" spans="1:18" s="116" customFormat="1" ht="10.5" customHeight="1">
      <c r="A30" s="150">
        <f t="shared" si="0"/>
        <v>21</v>
      </c>
      <c r="B30" s="151" t="s">
        <v>54</v>
      </c>
      <c r="C30" s="152" t="s">
        <v>55</v>
      </c>
      <c r="D30" s="153">
        <f>SKM!D30+'CP'!D30+CPSSP!D30+PS!D30+VTP!D30+ASC!D30+PZ!D30+CVT!D30+VUP!D30+KUP!D30+RUP!D30+PF!D30+CMTF!D30+FTK!D30+PdF!D30+PřF!D30+'FF'!F30+LF!D30+FZV!D30</f>
        <v>500</v>
      </c>
      <c r="E30" s="154"/>
      <c r="F30" s="155"/>
      <c r="G30" s="156"/>
      <c r="H30" s="112">
        <f>SKM!H30+'CP'!H30+CPSSP!H30+PS!H30+VTP!H30+ASC!H30+PZ!H30+CVT!H30+VUP!H30+KUP!H30+RUP!H30+PF!H30+CMTF!H30+FTK!H30+PdF!H30+PřF!H30+'FF'!I30+LF!H30+FZV!H30</f>
        <v>0</v>
      </c>
      <c r="I30" s="157">
        <f>SKM!I30+'CP'!I30+CPSSP!I30+PS!I30+VTP!I30+ASC!I30+PZ!I30+CVT!I30+VUP!I30+KUP!I30+RUP!I30+PF!I30+CMTF!I30+FTK!I30+PdF!I30+PřF!I30+'FF'!J30+LF!I30+FZV!I30</f>
        <v>500</v>
      </c>
      <c r="K30" s="158"/>
      <c r="L30" s="159"/>
      <c r="M30" s="159"/>
      <c r="N30" s="159"/>
      <c r="O30" s="159"/>
      <c r="P30" s="159"/>
      <c r="Q30" s="159"/>
      <c r="R30" s="159"/>
    </row>
    <row r="31" spans="1:18" s="116" customFormat="1" ht="10.5" customHeight="1">
      <c r="A31" s="150">
        <f t="shared" si="0"/>
        <v>22</v>
      </c>
      <c r="B31" s="151" t="s">
        <v>56</v>
      </c>
      <c r="C31" s="152" t="s">
        <v>57</v>
      </c>
      <c r="D31" s="153">
        <f>SKM!D31+'CP'!D31+CPSSP!D31+PS!D31+VTP!D31+ASC!D31+PZ!D31+CVT!D31+VUP!D31+KUP!D31+RUP!D31+PF!D31+CMTF!D31+FTK!D31+PdF!D31+PřF!D31+'FF'!F31+LF!D31+FZV!D31</f>
        <v>0</v>
      </c>
      <c r="E31" s="154"/>
      <c r="F31" s="155"/>
      <c r="G31" s="156"/>
      <c r="H31" s="112">
        <f>SKM!H31+'CP'!H31+CPSSP!H31+PS!H31+VTP!H31+ASC!H31+PZ!H31+CVT!H31+VUP!H31+KUP!H31+RUP!H31+PF!H31+CMTF!H31+FTK!H31+PdF!H31+PřF!H31+'FF'!I31+LF!H31+FZV!H31</f>
        <v>0</v>
      </c>
      <c r="I31" s="157">
        <f>SKM!I31+'CP'!I31+CPSSP!I31+PS!I31+VTP!I31+ASC!I31+PZ!I31+CVT!I31+VUP!I31+KUP!I31+RUP!I31+PF!I31+CMTF!I31+FTK!I31+PdF!I31+PřF!I31+'FF'!J31+LF!I31+FZV!I31</f>
        <v>0</v>
      </c>
      <c r="K31" s="158"/>
      <c r="L31" s="159"/>
      <c r="M31" s="159"/>
      <c r="N31" s="159"/>
      <c r="O31" s="159"/>
      <c r="P31" s="159"/>
      <c r="Q31" s="159"/>
      <c r="R31" s="159"/>
    </row>
    <row r="32" spans="1:18" s="116" customFormat="1" ht="10.5" customHeight="1" thickBot="1">
      <c r="A32" s="160">
        <f t="shared" si="0"/>
        <v>23</v>
      </c>
      <c r="B32" s="161" t="s">
        <v>58</v>
      </c>
      <c r="C32" s="162" t="s">
        <v>59</v>
      </c>
      <c r="D32" s="163">
        <f>SKM!D32+'CP'!D32+CPSSP!D32+PS!D32+VTP!D32+ASC!D32+PZ!D32+CVT!D32+VUP!D32+KUP!D32+RUP!D32+PF!D32+CMTF!D32+FTK!D32+PdF!D32+PřF!D32+'FF'!F32+LF!D32+FZV!D32</f>
        <v>143022</v>
      </c>
      <c r="E32" s="164"/>
      <c r="F32" s="165"/>
      <c r="G32" s="166"/>
      <c r="H32" s="77">
        <f>SKM!H32+'CP'!H32+CPSSP!H32+PS!H32+VTP!H32+ASC!H32+PZ!H32+CVT!H32+VUP!H32+KUP!H32+RUP!H32+PF!H32+CMTF!H32+FTK!H32+PdF!H32+PřF!H32+'FF'!I32+LF!H32+FZV!H32</f>
        <v>250</v>
      </c>
      <c r="I32" s="167">
        <f>SKM!I32+'CP'!I32+CPSSP!I32+PS!I32+VTP!I32+ASC!I32+PZ!I32+CVT!I32+VUP!I32+KUP!I32+RUP!I32+PF!I32+CMTF!I32+FTK!I32+PdF!I32+PřF!I32+'FF'!J32+LF!I32+FZV!I32</f>
        <v>143272</v>
      </c>
      <c r="K32" s="158"/>
      <c r="L32" s="159"/>
      <c r="M32" s="159"/>
      <c r="N32" s="159"/>
      <c r="O32" s="159"/>
      <c r="P32" s="159"/>
      <c r="Q32" s="159"/>
      <c r="R32" s="159"/>
    </row>
    <row r="33" spans="1:18" s="116" customFormat="1" ht="10.5" customHeight="1" thickBot="1">
      <c r="A33" s="176" t="s">
        <v>60</v>
      </c>
      <c r="B33" s="177" t="s">
        <v>61</v>
      </c>
      <c r="C33" s="178"/>
      <c r="D33" s="179">
        <f>SKM!D33+'CP'!D33+CPSSP!D33+PS!D33+VTP!D33+ASC!D33+PZ!D33+CVT!D33+VUP!D33+KUP!D33+RUP!D33+PF!D33+CMTF!D33+FTK!D33+PdF!D33+PřF!D33+'FF'!F33+LF!D33+FZV!D33</f>
        <v>1915133</v>
      </c>
      <c r="E33" s="180"/>
      <c r="F33" s="181"/>
      <c r="G33" s="182"/>
      <c r="H33" s="183">
        <f>SKM!H33+'CP'!H33+CPSSP!H33+PS!H33+VTP!H33+ASC!H33+PZ!H33+CVT!H33+VUP!H33+KUP!H33+RUP!H33+PF!H33+CMTF!H33+FTK!H33+PdF!H33+PřF!H33+'FF'!I33+LF!H33+FZV!H33</f>
        <v>45933</v>
      </c>
      <c r="I33" s="197">
        <f>SKM!I33+'CP'!I33+CPSSP!I33+PS!I33+VTP!I33+ASC!I33+PZ!I33+CVT!I33+VUP!I33+KUP!I33+RUP!I33+PF!I33+CMTF!I33+FTK!I33+PdF!I33+PřF!I33+'FF'!J33+LF!I33+FZV!I33</f>
        <v>1961066</v>
      </c>
      <c r="K33" s="158"/>
      <c r="L33" s="159"/>
      <c r="M33" s="159"/>
      <c r="N33" s="159"/>
      <c r="O33" s="159"/>
      <c r="P33" s="159"/>
      <c r="Q33" s="159"/>
      <c r="R33" s="159"/>
    </row>
    <row r="34" spans="1:18" s="116" customFormat="1" ht="10.5" customHeight="1">
      <c r="A34" s="168">
        <v>1</v>
      </c>
      <c r="B34" s="169" t="s">
        <v>62</v>
      </c>
      <c r="C34" s="170" t="s">
        <v>63</v>
      </c>
      <c r="D34" s="171">
        <f>SKM!D34+'CP'!D34+CPSSP!D34+PS!D34+VTP!D34+ASC!D34+PZ!D34+CVT!D34+VUP!D34+KUP!D34+RUP!D34+PF!D34+CMTF!D34+FTK!D34+PdF!D34+PřF!D34+'FF'!F34+LF!D34+FZV!D34</f>
        <v>1693</v>
      </c>
      <c r="E34" s="172"/>
      <c r="F34" s="173"/>
      <c r="G34" s="174"/>
      <c r="H34" s="108">
        <f>SKM!H34+'CP'!H34+CPSSP!H34+PS!H34+VTP!H34+ASC!H34+PZ!H34+CVT!H34+VUP!H34+KUP!H34+RUP!H34+PF!H34+CMTF!H34+FTK!H34+PdF!H34+PřF!H34+'FF'!I34+LF!H34+FZV!H34</f>
        <v>414</v>
      </c>
      <c r="I34" s="175">
        <f>SKM!I34+'CP'!I34+CPSSP!I34+PS!I34+VTP!I34+ASC!I34+PZ!I34+CVT!I34+VUP!I34+KUP!I34+RUP!I34+PF!I34+CMTF!I34+FTK!I34+PdF!I34+PřF!I34+'FF'!J34+LF!I34+FZV!I34</f>
        <v>2107</v>
      </c>
      <c r="K34" s="158"/>
      <c r="L34" s="159"/>
      <c r="M34" s="159"/>
      <c r="N34" s="159"/>
      <c r="O34" s="159"/>
      <c r="P34" s="159"/>
      <c r="Q34" s="159"/>
      <c r="R34" s="159"/>
    </row>
    <row r="35" spans="1:18" s="116" customFormat="1" ht="10.5" customHeight="1">
      <c r="A35" s="150">
        <f t="shared" si="0"/>
        <v>2</v>
      </c>
      <c r="B35" s="151" t="s">
        <v>64</v>
      </c>
      <c r="C35" s="152" t="s">
        <v>65</v>
      </c>
      <c r="D35" s="153">
        <f>SKM!D35+'CP'!D35+CPSSP!D35+PS!D35+VTP!D35+ASC!D35+PZ!D35+CVT!D35+VUP!D35+KUP!D35+RUP!D35+PF!D35+CMTF!D35+FTK!D35+PdF!D35+PřF!D35+'FF'!F35+LF!D35+FZV!D35</f>
        <v>234015</v>
      </c>
      <c r="E35" s="154"/>
      <c r="F35" s="155"/>
      <c r="G35" s="156"/>
      <c r="H35" s="112">
        <f>SKM!H35+'CP'!H35+CPSSP!H35+PS!H35+VTP!H35+ASC!H35+PZ!H35+CVT!H35+VUP!H35+KUP!H35+RUP!H35+PF!H35+CMTF!H35+FTK!H35+PdF!H35+PřF!H35+'FF'!I35+LF!H35+FZV!H35</f>
        <v>31721</v>
      </c>
      <c r="I35" s="157">
        <f>SKM!I35+'CP'!I35+CPSSP!I35+PS!I35+VTP!I35+ASC!I35+PZ!I35+CVT!I35+VUP!I35+KUP!I35+RUP!I35+PF!I35+CMTF!I35+FTK!I35+PdF!I35+PřF!I35+'FF'!J35+LF!I35+FZV!I35</f>
        <v>265736</v>
      </c>
      <c r="K35" s="158"/>
      <c r="L35" s="159"/>
      <c r="M35" s="159"/>
      <c r="N35" s="159"/>
      <c r="O35" s="159"/>
      <c r="P35" s="159"/>
      <c r="Q35" s="159"/>
      <c r="R35" s="159"/>
    </row>
    <row r="36" spans="1:18" s="116" customFormat="1" ht="10.5" customHeight="1">
      <c r="A36" s="150">
        <v>3</v>
      </c>
      <c r="B36" s="151" t="s">
        <v>66</v>
      </c>
      <c r="C36" s="152" t="s">
        <v>67</v>
      </c>
      <c r="D36" s="153">
        <f>SKM!D36+'CP'!D36+CPSSP!D36+PS!D36+VTP!D36+ASC!D36+PZ!D36+CVT!D36+VUP!D36+KUP!D36+RUP!D36+PF!D36+CMTF!D36+FTK!D36+PdF!D36+PřF!D36+'FF'!F36+LF!D36+FZV!D36</f>
        <v>2131</v>
      </c>
      <c r="E36" s="154"/>
      <c r="F36" s="155"/>
      <c r="G36" s="156"/>
      <c r="H36" s="112">
        <f>SKM!H36+'CP'!H36+CPSSP!H36+PS!H36+VTP!H36+ASC!H36+PZ!H36+CVT!H36+VUP!H36+KUP!H36+RUP!H36+PF!H36+CMTF!H36+FTK!H36+PdF!H36+PřF!H36+'FF'!I36+LF!H36+FZV!H36</f>
        <v>9328</v>
      </c>
      <c r="I36" s="157">
        <f>SKM!I36+'CP'!I36+CPSSP!I36+PS!I36+VTP!I36+ASC!I36+PZ!I36+CVT!I36+VUP!I36+KUP!I36+RUP!I36+PF!I36+CMTF!I36+FTK!I36+PdF!I36+PřF!I36+'FF'!J36+LF!I36+FZV!I36</f>
        <v>11459</v>
      </c>
      <c r="K36" s="158"/>
      <c r="L36" s="159"/>
      <c r="M36" s="159"/>
      <c r="N36" s="159"/>
      <c r="O36" s="159"/>
      <c r="P36" s="159"/>
      <c r="Q36" s="159"/>
      <c r="R36" s="159"/>
    </row>
    <row r="37" spans="1:18" s="116" customFormat="1" ht="10.5" customHeight="1">
      <c r="A37" s="150">
        <f t="shared" si="0"/>
        <v>4</v>
      </c>
      <c r="B37" s="151" t="s">
        <v>68</v>
      </c>
      <c r="C37" s="152" t="s">
        <v>69</v>
      </c>
      <c r="D37" s="153">
        <f>SKM!D37+'CP'!D37+CPSSP!D37+PS!D37+VTP!D37+ASC!D37+PZ!D37+CVT!D37+VUP!D37+KUP!D37+RUP!D37+PF!D37+CMTF!D37+FTK!D37+PdF!D37+PřF!D37+'FF'!F37+LF!D37+FZV!D37</f>
        <v>480</v>
      </c>
      <c r="E37" s="154"/>
      <c r="F37" s="155"/>
      <c r="G37" s="156"/>
      <c r="H37" s="112">
        <f>SKM!H37+'CP'!H37+CPSSP!H37+PS!H37+VTP!H37+ASC!H37+PZ!H37+CVT!H37+VUP!H37+KUP!H37+RUP!H37+PF!H37+CMTF!H37+FTK!H37+PdF!H37+PřF!H37+'FF'!I37+LF!H37+FZV!H37</f>
        <v>20</v>
      </c>
      <c r="I37" s="157">
        <f>SKM!I37+'CP'!I37+CPSSP!I37+PS!I37+VTP!I37+ASC!I37+PZ!I37+CVT!I37+VUP!I37+KUP!I37+RUP!I37+PF!I37+CMTF!I37+FTK!I37+PdF!I37+PřF!I37+'FF'!J37+LF!I37+FZV!I37</f>
        <v>500</v>
      </c>
      <c r="K37" s="158"/>
      <c r="L37" s="159"/>
      <c r="M37" s="159"/>
      <c r="N37" s="159"/>
      <c r="O37" s="159"/>
      <c r="P37" s="159"/>
      <c r="Q37" s="159"/>
      <c r="R37" s="159"/>
    </row>
    <row r="38" spans="1:18" s="116" customFormat="1" ht="10.5" customHeight="1">
      <c r="A38" s="150">
        <f t="shared" si="0"/>
        <v>5</v>
      </c>
      <c r="B38" s="151" t="s">
        <v>70</v>
      </c>
      <c r="C38" s="152" t="s">
        <v>45</v>
      </c>
      <c r="D38" s="153">
        <f>SKM!D38+'CP'!D38+CPSSP!D38+PS!D38+VTP!D38+ASC!D38+PZ!D38+CVT!D38+VUP!D38+KUP!D38+RUP!D38+PF!D38+CMTF!D38+FTK!D38+PdF!D38+PřF!D38+'FF'!F38+LF!D38+FZV!D38</f>
        <v>6695</v>
      </c>
      <c r="E38" s="154"/>
      <c r="F38" s="155"/>
      <c r="G38" s="156"/>
      <c r="H38" s="112">
        <f>SKM!H38+'CP'!H38+CPSSP!H38+PS!H38+VTP!H38+ASC!H38+PZ!H38+CVT!H38+VUP!H38+KUP!H38+RUP!H38+PF!H38+CMTF!H38+FTK!H38+PdF!H38+PřF!H38+'FF'!I38+LF!H38+FZV!H38</f>
        <v>0</v>
      </c>
      <c r="I38" s="157">
        <f>SKM!I38+'CP'!I38+CPSSP!I38+PS!I38+VTP!I38+ASC!I38+PZ!I38+CVT!I38+VUP!I38+KUP!I38+RUP!I38+PF!I38+CMTF!I38+FTK!I38+PdF!I38+PřF!I38+'FF'!J38+LF!I38+FZV!I38</f>
        <v>6695</v>
      </c>
      <c r="K38" s="158"/>
      <c r="L38" s="159"/>
      <c r="M38" s="159"/>
      <c r="N38" s="159"/>
      <c r="O38" s="159"/>
      <c r="P38" s="159"/>
      <c r="Q38" s="159"/>
      <c r="R38" s="159"/>
    </row>
    <row r="39" spans="1:18" s="116" customFormat="1" ht="10.5" customHeight="1">
      <c r="A39" s="150">
        <f t="shared" si="0"/>
        <v>6</v>
      </c>
      <c r="B39" s="151" t="s">
        <v>71</v>
      </c>
      <c r="C39" s="152" t="s">
        <v>72</v>
      </c>
      <c r="D39" s="153">
        <f>SKM!D39+'CP'!D39+CPSSP!D39+PS!D39+VTP!D39+ASC!D39+PZ!D39+CVT!D39+VUP!D39+KUP!D39+RUP!D39+PF!D39+CMTF!D39+FTK!D39+PdF!D39+PřF!D39+'FF'!F39+LF!D39+FZV!D39</f>
        <v>41334</v>
      </c>
      <c r="E39" s="154"/>
      <c r="F39" s="155"/>
      <c r="G39" s="156"/>
      <c r="H39" s="112">
        <f>SKM!H39+'CP'!H39+CPSSP!H39+PS!H39+VTP!H39+ASC!H39+PZ!H39+CVT!H39+VUP!H39+KUP!H39+RUP!H39+PF!H39+CMTF!H39+FTK!H39+PdF!H39+PřF!H39+'FF'!I39+LF!H39+FZV!H39</f>
        <v>2652</v>
      </c>
      <c r="I39" s="157">
        <f>SKM!I39+'CP'!I39+CPSSP!I39+PS!I39+VTP!I39+ASC!I39+PZ!I39+CVT!I39+VUP!I39+KUP!I39+RUP!I39+PF!I39+CMTF!I39+FTK!I39+PdF!I39+PřF!I39+'FF'!J39+LF!I39+FZV!I39</f>
        <v>43986</v>
      </c>
      <c r="K39" s="158"/>
      <c r="L39" s="159"/>
      <c r="M39" s="159"/>
      <c r="N39" s="159"/>
      <c r="O39" s="159"/>
      <c r="P39" s="159"/>
      <c r="Q39" s="159"/>
      <c r="R39" s="159"/>
    </row>
    <row r="40" spans="1:18" s="116" customFormat="1" ht="10.5" customHeight="1">
      <c r="A40" s="150">
        <f t="shared" si="0"/>
        <v>7</v>
      </c>
      <c r="B40" s="151" t="s">
        <v>73</v>
      </c>
      <c r="C40" s="152" t="s">
        <v>74</v>
      </c>
      <c r="D40" s="153">
        <f>SKM!D40+'CP'!D40+CPSSP!D40+PS!D40+VTP!D40+ASC!D40+PZ!D40+CVT!D40+VUP!D40+KUP!D40+RUP!D40+PF!D40+CMTF!D40+FTK!D40+PdF!D40+PřF!D40+'FF'!F40+LF!D40+FZV!D40</f>
        <v>147374</v>
      </c>
      <c r="E40" s="154"/>
      <c r="F40" s="155"/>
      <c r="G40" s="156"/>
      <c r="H40" s="112">
        <f>SKM!H40+'CP'!H40+CPSSP!H40+PS!H40+VTP!H40+ASC!H40+PZ!H40+CVT!H40+VUP!H40+KUP!H40+RUP!H40+PF!H40+CMTF!H40+FTK!H40+PdF!H40+PřF!H40+'FF'!I40+LF!H40+FZV!H40</f>
        <v>1798</v>
      </c>
      <c r="I40" s="157">
        <f>SKM!I40+'CP'!I40+CPSSP!I40+PS!I40+VTP!I40+ASC!I40+PZ!I40+CVT!I40+VUP!I40+KUP!I40+RUP!I40+PF!I40+CMTF!I40+FTK!I40+PdF!I40+PřF!I40+'FF'!J40+LF!I40+FZV!I40</f>
        <v>149172</v>
      </c>
      <c r="K40" s="158"/>
      <c r="L40" s="159"/>
      <c r="M40" s="159"/>
      <c r="N40" s="159"/>
      <c r="O40" s="159"/>
      <c r="P40" s="159"/>
      <c r="Q40" s="159"/>
      <c r="R40" s="159"/>
    </row>
    <row r="41" spans="1:18" s="116" customFormat="1" ht="10.5" customHeight="1">
      <c r="A41" s="150">
        <v>8</v>
      </c>
      <c r="B41" s="151" t="s">
        <v>75</v>
      </c>
      <c r="C41" s="152" t="s">
        <v>76</v>
      </c>
      <c r="D41" s="153">
        <f>SKM!D41+'CP'!D41+CPSSP!D41+PS!D41+VTP!D41+ASC!D41+PZ!D41+CVT!D41+VUP!D41+KUP!D41+RUP!D41+PF!D41+CMTF!D41+FTK!D41+PdF!D41+PřF!D41+'FF'!F41+LF!D41+FZV!D41</f>
        <v>1801</v>
      </c>
      <c r="E41" s="154"/>
      <c r="F41" s="155"/>
      <c r="G41" s="156"/>
      <c r="H41" s="112">
        <f>SKM!H41+'CP'!H41+CPSSP!H41+PS!H41+VTP!H41+ASC!H41+PZ!H41+CVT!H41+VUP!H41+KUP!H41+RUP!H41+PF!H41+CMTF!H41+FTK!H41+PdF!H41+PřF!H41+'FF'!I41+LF!H41+FZV!H41</f>
        <v>0</v>
      </c>
      <c r="I41" s="157">
        <f>SKM!I41+'CP'!I41+CPSSP!I41+PS!I41+VTP!I41+ASC!I41+PZ!I41+CVT!I41+VUP!I41+KUP!I41+RUP!I41+PF!I41+CMTF!I41+FTK!I41+PdF!I41+PřF!I41+'FF'!J41+LF!I41+FZV!I41</f>
        <v>1801</v>
      </c>
      <c r="K41" s="158"/>
      <c r="L41" s="159"/>
      <c r="M41" s="159"/>
      <c r="N41" s="159"/>
      <c r="O41" s="159"/>
      <c r="P41" s="159"/>
      <c r="Q41" s="159"/>
      <c r="R41" s="159"/>
    </row>
    <row r="42" spans="1:18" s="116" customFormat="1" ht="10.5" customHeight="1">
      <c r="A42" s="150">
        <f t="shared" si="0"/>
        <v>9</v>
      </c>
      <c r="B42" s="151" t="s">
        <v>77</v>
      </c>
      <c r="C42" s="152" t="s">
        <v>78</v>
      </c>
      <c r="D42" s="153">
        <f>SKM!D42+'CP'!D42+CPSSP!D42+PS!D42+VTP!D42+ASC!D42+PZ!D42+CVT!D42+VUP!D42+KUP!D42+RUP!D42+PF!D42+CMTF!D42+FTK!D42+PdF!D42+PřF!D42+'FF'!F42+LF!D42+FZV!D42</f>
        <v>500</v>
      </c>
      <c r="E42" s="154"/>
      <c r="F42" s="155"/>
      <c r="G42" s="156"/>
      <c r="H42" s="112">
        <f>SKM!H42+'CP'!H42+CPSSP!H42+PS!H42+VTP!H42+ASC!H42+PZ!H42+CVT!H42+VUP!H42+KUP!H42+RUP!H42+PF!H42+CMTF!H42+FTK!H42+PdF!H42+PřF!H42+'FF'!I42+LF!H42+FZV!H42</f>
        <v>0</v>
      </c>
      <c r="I42" s="157">
        <f>SKM!I42+'CP'!I42+CPSSP!I42+PS!I42+VTP!I42+ASC!I42+PZ!I42+CVT!I42+VUP!I42+KUP!I42+RUP!I42+PF!I42+CMTF!I42+FTK!I42+PdF!I42+PřF!I42+'FF'!J42+LF!I42+FZV!I42</f>
        <v>500</v>
      </c>
      <c r="K42" s="158"/>
      <c r="L42" s="159"/>
      <c r="M42" s="159"/>
      <c r="N42" s="159"/>
      <c r="O42" s="159"/>
      <c r="P42" s="159"/>
      <c r="Q42" s="159"/>
      <c r="R42" s="159"/>
    </row>
    <row r="43" spans="1:18" s="116" customFormat="1" ht="10.5" customHeight="1">
      <c r="A43" s="150">
        <f t="shared" si="0"/>
        <v>10</v>
      </c>
      <c r="B43" s="151" t="s">
        <v>79</v>
      </c>
      <c r="C43" s="152" t="s">
        <v>80</v>
      </c>
      <c r="D43" s="153">
        <f>SKM!D43+'CP'!D43+CPSSP!D43+PS!D43+VTP!D43+ASC!D43+PZ!D43+CVT!D43+VUP!D43+KUP!D43+RUP!D43+PF!D43+CMTF!D43+FTK!D43+PdF!D43+PřF!D43+'FF'!F43+LF!D43+FZV!D43</f>
        <v>397056</v>
      </c>
      <c r="E43" s="154"/>
      <c r="F43" s="155"/>
      <c r="G43" s="156"/>
      <c r="H43" s="112">
        <f>SKM!H43+'CP'!H43+CPSSP!H43+PS!H43+VTP!H43+ASC!H43+PZ!H43+CVT!H43+VUP!H43+KUP!H43+RUP!H43+PF!H43+CMTF!H43+FTK!H43+PdF!H43+PřF!H43+'FF'!I43+LF!H43+FZV!H43</f>
        <v>0</v>
      </c>
      <c r="I43" s="157">
        <f>SKM!I43+'CP'!I43+CPSSP!I43+PS!I43+VTP!I43+ASC!I43+PZ!I43+CVT!I43+VUP!I43+KUP!I43+RUP!I43+PF!I43+CMTF!I43+FTK!I43+PdF!I43+PřF!I43+'FF'!J43+LF!I43+FZV!I43</f>
        <v>397056</v>
      </c>
      <c r="K43" s="158"/>
      <c r="L43" s="159"/>
      <c r="M43" s="159"/>
      <c r="N43" s="159"/>
      <c r="O43" s="159"/>
      <c r="P43" s="159"/>
      <c r="Q43" s="159"/>
      <c r="R43" s="159"/>
    </row>
    <row r="44" spans="1:18" s="116" customFormat="1" ht="10.5" customHeight="1">
      <c r="A44" s="150">
        <f t="shared" si="0"/>
        <v>11</v>
      </c>
      <c r="B44" s="151" t="s">
        <v>81</v>
      </c>
      <c r="C44" s="152" t="s">
        <v>82</v>
      </c>
      <c r="D44" s="153">
        <f>SKM!D44+'CP'!D44+CPSSP!D44+PS!D44+VTP!D44+ASC!D44+PZ!D44+CVT!D44+VUP!D44+KUP!D44+RUP!D44+PF!D44+CMTF!D44+FTK!D44+PdF!D44+PřF!D44+'FF'!F44+LF!D44+FZV!D44</f>
        <v>1040140</v>
      </c>
      <c r="E44" s="154"/>
      <c r="F44" s="155"/>
      <c r="G44" s="156"/>
      <c r="H44" s="112">
        <f>SKM!H44+'CP'!H44+CPSSP!H44+PS!H44+VTP!H44+ASC!H44+PZ!H44+CVT!H44+VUP!H44+KUP!H44+RUP!H44+PF!H44+CMTF!H44+FTK!H44+PdF!H44+PřF!H44+'FF'!I44+LF!H44+FZV!H44</f>
        <v>0</v>
      </c>
      <c r="I44" s="157">
        <f>SKM!I44+'CP'!I44+CPSSP!I44+PS!I44+VTP!I44+ASC!I44+PZ!I44+CVT!I44+VUP!I44+KUP!I44+RUP!I44+PF!I44+CMTF!I44+FTK!I44+PdF!I44+PřF!I44+'FF'!J44+LF!I44+FZV!I44</f>
        <v>1040140</v>
      </c>
      <c r="K44" s="158"/>
      <c r="L44" s="159"/>
      <c r="M44" s="159"/>
      <c r="N44" s="159"/>
      <c r="O44" s="159"/>
      <c r="P44" s="159"/>
      <c r="Q44" s="159"/>
      <c r="R44" s="159"/>
    </row>
    <row r="45" spans="1:9" s="114" customFormat="1" ht="10.5" customHeight="1" thickBot="1">
      <c r="A45" s="45">
        <f t="shared" si="0"/>
        <v>12</v>
      </c>
      <c r="B45" s="51">
        <v>720</v>
      </c>
      <c r="C45" s="62" t="s">
        <v>83</v>
      </c>
      <c r="D45" s="52">
        <f>SKM!D45+'CP'!D45+CPSSP!D45+PS!D45+VTP!D45+ASC!D45+PZ!D45+CVT!D45+VUP!D45+KUP!D45+RUP!D45+PF!D45+CMTF!D45+FTK!D45+PdF!D45+PřF!D45+'FF'!F45+LF!D45+FZV!D45</f>
        <v>41914</v>
      </c>
      <c r="E45" s="70"/>
      <c r="F45" s="76"/>
      <c r="G45" s="149"/>
      <c r="H45" s="139">
        <f>SKM!H45+'CP'!H45+CPSSP!H45+PS!H45+VTP!H45+ASC!H45+PZ!H45+CVT!H45+VUP!H45+KUP!H45+RUP!H45+PF!H45+CMTF!H45+FTK!H45+PdF!H45+PřF!H45+'FF'!I45+LF!H45+FZV!H45</f>
        <v>0</v>
      </c>
      <c r="I45" s="79">
        <f>SKM!I45+'CP'!I45+CPSSP!I45+PS!I45+VTP!I45+ASC!I45+PZ!I45+CVT!I45+VUP!I45+KUP!I45+RUP!I45+PF!I45+CMTF!I45+FTK!I45+PdF!I45+PřF!I45+'FF'!J45+LF!I45+FZV!I45</f>
        <v>41914</v>
      </c>
    </row>
    <row r="46" spans="1:12" s="114" customFormat="1" ht="10.5" customHeight="1" thickBot="1">
      <c r="A46" s="85">
        <f t="shared" si="0"/>
        <v>13</v>
      </c>
      <c r="B46" s="50" t="s">
        <v>84</v>
      </c>
      <c r="C46" s="63"/>
      <c r="D46" s="123">
        <f>SKM!D46+'CP'!D46+CPSSP!D46+PS!D46+VTP!D46+ASC!D46+PZ!D46+CVT!D46+VUP!D46+KUP!D46+RUP!D46+PF!D46+CMTF!D46+FTK!D46+PdF!D46+PřF!D46+'FF'!F46+LF!D46+FZV!D46</f>
        <v>20931</v>
      </c>
      <c r="E46" s="132"/>
      <c r="F46" s="136"/>
      <c r="G46" s="137"/>
      <c r="H46" s="137">
        <f>SKM!H46+'CP'!H46+CPSSP!H46+PS!H46+VTP!H46+ASC!H46+PZ!H46+CVT!H46+VUP!H46+KUP!H46+RUP!H46+PF!H46+CMTF!H46+FTK!H46+PdF!H46+PřF!H46+'FF'!I46+LF!H46+FZV!H46</f>
        <v>10525</v>
      </c>
      <c r="I46" s="138">
        <f>SKM!I46+'CP'!I46+CPSSP!I46+PS!I46+VTP!I46+ASC!I46+PZ!I46+CVT!I46+VUP!I46+KUP!I46+RUP!I46+PF!I46+CMTF!I46+FTK!I46+PdF!I46+PřF!I46+'FF'!J46+LF!I46+FZV!I46</f>
        <v>31456</v>
      </c>
      <c r="L46" s="147"/>
    </row>
    <row r="47" spans="1:9" ht="15">
      <c r="A47" s="145"/>
      <c r="B47" s="142"/>
      <c r="C47" s="142"/>
      <c r="D47" s="142"/>
      <c r="E47" s="142"/>
      <c r="F47" s="142"/>
      <c r="G47" s="142"/>
      <c r="H47" s="143"/>
      <c r="I47" s="142"/>
    </row>
    <row r="48" spans="1:9" ht="15">
      <c r="A48" s="145"/>
      <c r="B48" s="142"/>
      <c r="C48" s="142"/>
      <c r="D48" s="142"/>
      <c r="E48" s="142"/>
      <c r="F48" s="142"/>
      <c r="G48" s="142"/>
      <c r="H48" s="142"/>
      <c r="I48" s="142"/>
    </row>
    <row r="49" spans="1:9" ht="15">
      <c r="A49" s="145"/>
      <c r="B49" s="142"/>
      <c r="C49" s="142"/>
      <c r="D49" s="114"/>
      <c r="E49" s="142"/>
      <c r="F49" s="142"/>
      <c r="G49" s="142"/>
      <c r="H49" s="142"/>
      <c r="I49" s="146"/>
    </row>
    <row r="50" spans="1:9" ht="15">
      <c r="A50" s="114"/>
      <c r="B50" s="114"/>
      <c r="D50" s="114"/>
      <c r="E50" s="114"/>
      <c r="F50" s="114"/>
      <c r="G50" s="114"/>
      <c r="H50" s="114"/>
      <c r="I50" s="114"/>
    </row>
    <row r="51" spans="1:9" ht="15">
      <c r="A51" s="114"/>
      <c r="B51" s="114"/>
      <c r="C51" s="114"/>
      <c r="D51" s="114"/>
      <c r="E51" s="114"/>
      <c r="F51" s="114"/>
      <c r="G51" s="114"/>
      <c r="H51" s="114"/>
      <c r="I51" s="114"/>
    </row>
    <row r="52" spans="1:9" ht="15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5">
      <c r="A53" s="114"/>
      <c r="B53" s="114"/>
      <c r="C53" s="114"/>
      <c r="D53" s="114"/>
      <c r="E53" s="114"/>
      <c r="F53" s="114"/>
      <c r="G53" s="114"/>
      <c r="H53" s="114"/>
      <c r="I53" s="114"/>
    </row>
    <row r="54" spans="1:9" ht="15">
      <c r="A54" s="114"/>
      <c r="B54" s="114"/>
      <c r="C54" s="114"/>
      <c r="D54" s="114"/>
      <c r="E54" s="114"/>
      <c r="F54" s="114"/>
      <c r="G54" s="114"/>
      <c r="H54" s="114"/>
      <c r="I54" s="114"/>
    </row>
  </sheetData>
  <sheetProtection/>
  <mergeCells count="3">
    <mergeCell ref="A6:A7"/>
    <mergeCell ref="E6:F6"/>
    <mergeCell ref="E5:F5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7">
      <selection activeCell="M10" sqref="M10"/>
    </sheetView>
  </sheetViews>
  <sheetFormatPr defaultColWidth="9.140625" defaultRowHeight="15"/>
  <cols>
    <col min="1" max="1" width="5.57421875" style="0" customWidth="1"/>
    <col min="2" max="2" width="5.28125" style="0" customWidth="1"/>
    <col min="3" max="3" width="29.7109375" style="0" customWidth="1"/>
    <col min="4" max="4" width="29.7109375" style="0" hidden="1" customWidth="1"/>
    <col min="5" max="5" width="13.421875" style="0" hidden="1" customWidth="1"/>
    <col min="6" max="6" width="14.421875" style="0" customWidth="1"/>
    <col min="7" max="7" width="13.28125" style="0" hidden="1" customWidth="1"/>
    <col min="8" max="8" width="12.8515625" style="0" hidden="1" customWidth="1"/>
    <col min="9" max="9" width="13.7109375" style="0" customWidth="1"/>
    <col min="10" max="10" width="11.8515625" style="0" customWidth="1"/>
  </cols>
  <sheetData>
    <row r="2" spans="1:10" ht="15">
      <c r="A2" s="115"/>
      <c r="B2" s="116"/>
      <c r="C2" s="117" t="s">
        <v>85</v>
      </c>
      <c r="D2" s="117"/>
      <c r="E2" s="116"/>
      <c r="F2" s="116"/>
      <c r="G2" s="116"/>
      <c r="H2" s="118"/>
      <c r="I2" s="118"/>
      <c r="J2" s="116"/>
    </row>
    <row r="3" spans="1:10" ht="15">
      <c r="A3" s="119"/>
      <c r="B3" s="116"/>
      <c r="C3" s="118"/>
      <c r="D3" s="118"/>
      <c r="E3" s="116"/>
      <c r="F3" s="116"/>
      <c r="G3" s="116"/>
      <c r="H3" s="116"/>
      <c r="I3" s="118"/>
      <c r="J3" s="118" t="s">
        <v>0</v>
      </c>
    </row>
    <row r="4" spans="1:10" ht="15">
      <c r="A4" s="119"/>
      <c r="B4" s="116"/>
      <c r="C4" s="33" t="s">
        <v>92</v>
      </c>
      <c r="D4" s="33"/>
      <c r="E4" s="116"/>
      <c r="F4" s="116"/>
      <c r="G4" s="116"/>
      <c r="H4" s="116"/>
      <c r="I4" s="118"/>
      <c r="J4" s="118"/>
    </row>
    <row r="5" spans="1:10" ht="15.75" thickBot="1">
      <c r="A5" s="119"/>
      <c r="B5" s="116"/>
      <c r="C5" s="118"/>
      <c r="D5" s="118"/>
      <c r="E5" s="116"/>
      <c r="F5" s="116"/>
      <c r="G5" s="116"/>
      <c r="H5" s="116"/>
      <c r="I5" s="118"/>
      <c r="J5" s="118"/>
    </row>
    <row r="6" spans="1:10" ht="15">
      <c r="A6" s="184" t="s">
        <v>1</v>
      </c>
      <c r="B6" s="5" t="s">
        <v>5</v>
      </c>
      <c r="C6" s="16" t="s">
        <v>6</v>
      </c>
      <c r="D6" s="64" t="s">
        <v>88</v>
      </c>
      <c r="E6" s="188" t="s">
        <v>2</v>
      </c>
      <c r="F6" s="189"/>
      <c r="G6" s="190"/>
      <c r="H6" s="55" t="s">
        <v>3</v>
      </c>
      <c r="I6" s="5" t="s">
        <v>90</v>
      </c>
      <c r="J6" s="16" t="s">
        <v>4</v>
      </c>
    </row>
    <row r="7" spans="1:10" ht="15">
      <c r="A7" s="185"/>
      <c r="B7" s="93"/>
      <c r="C7" s="94"/>
      <c r="D7" s="55"/>
      <c r="E7" s="3" t="s">
        <v>7</v>
      </c>
      <c r="F7" s="4"/>
      <c r="G7" s="17" t="s">
        <v>8</v>
      </c>
      <c r="H7" s="6" t="s">
        <v>9</v>
      </c>
      <c r="I7" s="4" t="s">
        <v>89</v>
      </c>
      <c r="J7" s="94"/>
    </row>
    <row r="8" spans="1:10" ht="15.75" thickBot="1">
      <c r="A8" s="41" t="s">
        <v>10</v>
      </c>
      <c r="B8" s="42" t="s">
        <v>11</v>
      </c>
      <c r="C8" s="98" t="s">
        <v>86</v>
      </c>
      <c r="D8" s="56">
        <v>1</v>
      </c>
      <c r="E8" s="7">
        <v>1</v>
      </c>
      <c r="F8" s="42">
        <v>1</v>
      </c>
      <c r="G8" s="8">
        <v>2</v>
      </c>
      <c r="H8" s="56">
        <v>3</v>
      </c>
      <c r="I8" s="42">
        <v>2</v>
      </c>
      <c r="J8" s="98">
        <v>3</v>
      </c>
    </row>
    <row r="9" spans="1:10" ht="15.75" thickBot="1">
      <c r="A9" s="99" t="s">
        <v>12</v>
      </c>
      <c r="B9" s="100" t="s">
        <v>13</v>
      </c>
      <c r="C9" s="101"/>
      <c r="D9" s="61"/>
      <c r="E9" s="13">
        <f>SUM(E10:E32)</f>
        <v>138946</v>
      </c>
      <c r="F9" s="104">
        <f>E9+G9+H9</f>
        <v>184917</v>
      </c>
      <c r="G9" s="105">
        <f>SUM(G10:G32)</f>
        <v>35421</v>
      </c>
      <c r="H9" s="104">
        <f>SUM(H10:H32)</f>
        <v>10550</v>
      </c>
      <c r="I9" s="105">
        <f>SUM(I10:I32)</f>
        <v>3735</v>
      </c>
      <c r="J9" s="106">
        <f>SUM(J10:J32)</f>
        <v>188652</v>
      </c>
    </row>
    <row r="10" spans="1:10" ht="15">
      <c r="A10" s="43">
        <v>1</v>
      </c>
      <c r="B10" s="46" t="s">
        <v>14</v>
      </c>
      <c r="C10" s="18" t="s">
        <v>15</v>
      </c>
      <c r="D10" s="57"/>
      <c r="E10" s="23">
        <v>3804</v>
      </c>
      <c r="F10" s="10">
        <f aca="true" t="shared" si="0" ref="F10:F46">E10+G10+H10</f>
        <v>5497</v>
      </c>
      <c r="G10" s="109">
        <v>1690</v>
      </c>
      <c r="H10" s="108">
        <v>3</v>
      </c>
      <c r="I10" s="109">
        <v>230</v>
      </c>
      <c r="J10" s="110">
        <f aca="true" t="shared" si="1" ref="J10:J45">E10+G10+H10+I10</f>
        <v>5727</v>
      </c>
    </row>
    <row r="11" spans="1:10" ht="15">
      <c r="A11" s="44">
        <v>2</v>
      </c>
      <c r="B11" s="47" t="s">
        <v>16</v>
      </c>
      <c r="C11" s="19" t="s">
        <v>17</v>
      </c>
      <c r="D11" s="58"/>
      <c r="E11" s="24">
        <v>8000</v>
      </c>
      <c r="F11" s="11">
        <f t="shared" si="0"/>
        <v>8100</v>
      </c>
      <c r="G11" s="113">
        <v>100</v>
      </c>
      <c r="H11" s="112">
        <v>0</v>
      </c>
      <c r="I11" s="113">
        <v>0</v>
      </c>
      <c r="J11" s="74">
        <f t="shared" si="1"/>
        <v>8100</v>
      </c>
    </row>
    <row r="12" spans="1:10" ht="15">
      <c r="A12" s="44">
        <f aca="true" t="shared" si="2" ref="A12:A46">A11+1</f>
        <v>3</v>
      </c>
      <c r="B12" s="47" t="s">
        <v>18</v>
      </c>
      <c r="C12" s="19" t="s">
        <v>19</v>
      </c>
      <c r="D12" s="58"/>
      <c r="E12" s="24">
        <v>0</v>
      </c>
      <c r="F12" s="11">
        <f t="shared" si="0"/>
        <v>0</v>
      </c>
      <c r="G12" s="113">
        <v>0</v>
      </c>
      <c r="H12" s="112">
        <v>0</v>
      </c>
      <c r="I12" s="113">
        <v>0</v>
      </c>
      <c r="J12" s="74">
        <f t="shared" si="1"/>
        <v>0</v>
      </c>
    </row>
    <row r="13" spans="1:10" ht="15">
      <c r="A13" s="44">
        <f t="shared" si="2"/>
        <v>4</v>
      </c>
      <c r="B13" s="47" t="s">
        <v>20</v>
      </c>
      <c r="C13" s="19" t="s">
        <v>21</v>
      </c>
      <c r="D13" s="58"/>
      <c r="E13" s="24">
        <v>1141</v>
      </c>
      <c r="F13" s="11">
        <f t="shared" si="0"/>
        <v>1191</v>
      </c>
      <c r="G13" s="113">
        <v>50</v>
      </c>
      <c r="H13" s="112">
        <v>0</v>
      </c>
      <c r="I13" s="113">
        <v>23</v>
      </c>
      <c r="J13" s="74">
        <f t="shared" si="1"/>
        <v>1214</v>
      </c>
    </row>
    <row r="14" spans="1:10" ht="15">
      <c r="A14" s="44">
        <f t="shared" si="2"/>
        <v>5</v>
      </c>
      <c r="B14" s="47" t="s">
        <v>22</v>
      </c>
      <c r="C14" s="19" t="s">
        <v>23</v>
      </c>
      <c r="D14" s="58"/>
      <c r="E14" s="24">
        <v>826</v>
      </c>
      <c r="F14" s="11">
        <f t="shared" si="0"/>
        <v>1746</v>
      </c>
      <c r="G14" s="113">
        <v>800</v>
      </c>
      <c r="H14" s="112">
        <v>120</v>
      </c>
      <c r="I14" s="113">
        <v>20</v>
      </c>
      <c r="J14" s="74">
        <f t="shared" si="1"/>
        <v>1766</v>
      </c>
    </row>
    <row r="15" spans="1:10" ht="15">
      <c r="A15" s="44">
        <f t="shared" si="2"/>
        <v>6</v>
      </c>
      <c r="B15" s="47" t="s">
        <v>24</v>
      </c>
      <c r="C15" s="19" t="s">
        <v>25</v>
      </c>
      <c r="D15" s="58"/>
      <c r="E15" s="24">
        <v>0</v>
      </c>
      <c r="F15" s="11">
        <f t="shared" si="0"/>
        <v>530</v>
      </c>
      <c r="G15" s="113">
        <v>530</v>
      </c>
      <c r="H15" s="112">
        <v>0</v>
      </c>
      <c r="I15" s="113">
        <v>1</v>
      </c>
      <c r="J15" s="74">
        <f t="shared" si="1"/>
        <v>531</v>
      </c>
    </row>
    <row r="16" spans="1:10" ht="15">
      <c r="A16" s="44">
        <f t="shared" si="2"/>
        <v>7</v>
      </c>
      <c r="B16" s="47" t="s">
        <v>26</v>
      </c>
      <c r="C16" s="19" t="s">
        <v>27</v>
      </c>
      <c r="D16" s="58"/>
      <c r="E16" s="24">
        <v>6204</v>
      </c>
      <c r="F16" s="11">
        <f t="shared" si="0"/>
        <v>15228</v>
      </c>
      <c r="G16" s="113">
        <v>7912</v>
      </c>
      <c r="H16" s="112">
        <v>1112</v>
      </c>
      <c r="I16" s="113">
        <v>1175</v>
      </c>
      <c r="J16" s="74">
        <f t="shared" si="1"/>
        <v>16403</v>
      </c>
    </row>
    <row r="17" spans="1:10" ht="15">
      <c r="A17" s="44">
        <v>8</v>
      </c>
      <c r="B17" s="47" t="s">
        <v>28</v>
      </c>
      <c r="C17" s="19" t="s">
        <v>29</v>
      </c>
      <c r="D17" s="58"/>
      <c r="E17" s="24">
        <v>91875</v>
      </c>
      <c r="F17" s="11">
        <f t="shared" si="0"/>
        <v>103695</v>
      </c>
      <c r="G17" s="113">
        <v>11720</v>
      </c>
      <c r="H17" s="112">
        <v>100</v>
      </c>
      <c r="I17" s="113">
        <v>1400</v>
      </c>
      <c r="J17" s="74">
        <f t="shared" si="1"/>
        <v>105095</v>
      </c>
    </row>
    <row r="18" spans="1:10" ht="15">
      <c r="A18" s="44">
        <v>9</v>
      </c>
      <c r="B18" s="47" t="s">
        <v>30</v>
      </c>
      <c r="C18" s="19" t="s">
        <v>31</v>
      </c>
      <c r="D18" s="58"/>
      <c r="E18" s="25">
        <v>30439</v>
      </c>
      <c r="F18" s="11">
        <f t="shared" si="0"/>
        <v>39103</v>
      </c>
      <c r="G18" s="30">
        <v>2050</v>
      </c>
      <c r="H18" s="112">
        <v>6614</v>
      </c>
      <c r="I18" s="113">
        <v>408</v>
      </c>
      <c r="J18" s="74">
        <f t="shared" si="1"/>
        <v>39511</v>
      </c>
    </row>
    <row r="19" spans="1:10" ht="15">
      <c r="A19" s="44">
        <v>10</v>
      </c>
      <c r="B19" s="47" t="s">
        <v>32</v>
      </c>
      <c r="C19" s="19" t="s">
        <v>33</v>
      </c>
      <c r="D19" s="58"/>
      <c r="E19" s="25">
        <v>0</v>
      </c>
      <c r="F19" s="11">
        <f t="shared" si="0"/>
        <v>0</v>
      </c>
      <c r="G19" s="30">
        <v>0</v>
      </c>
      <c r="H19" s="112">
        <v>0</v>
      </c>
      <c r="I19" s="113">
        <v>0</v>
      </c>
      <c r="J19" s="74">
        <f t="shared" si="1"/>
        <v>0</v>
      </c>
    </row>
    <row r="20" spans="1:10" ht="15">
      <c r="A20" s="44">
        <v>11</v>
      </c>
      <c r="B20" s="47" t="s">
        <v>34</v>
      </c>
      <c r="C20" s="19" t="s">
        <v>35</v>
      </c>
      <c r="D20" s="58"/>
      <c r="E20" s="25">
        <v>2392</v>
      </c>
      <c r="F20" s="11">
        <f t="shared" si="0"/>
        <v>4340</v>
      </c>
      <c r="G20" s="30">
        <v>1778</v>
      </c>
      <c r="H20" s="112">
        <v>170</v>
      </c>
      <c r="I20" s="113">
        <v>22</v>
      </c>
      <c r="J20" s="74">
        <f t="shared" si="1"/>
        <v>4362</v>
      </c>
    </row>
    <row r="21" spans="1:10" ht="15">
      <c r="A21" s="44">
        <v>12</v>
      </c>
      <c r="B21" s="48" t="s">
        <v>36</v>
      </c>
      <c r="C21" s="19" t="s">
        <v>37</v>
      </c>
      <c r="D21" s="58"/>
      <c r="E21" s="25">
        <v>90</v>
      </c>
      <c r="F21" s="11">
        <f t="shared" si="0"/>
        <v>115</v>
      </c>
      <c r="G21" s="30">
        <v>25</v>
      </c>
      <c r="H21" s="112">
        <v>0</v>
      </c>
      <c r="I21" s="113">
        <v>10</v>
      </c>
      <c r="J21" s="74">
        <f t="shared" si="1"/>
        <v>125</v>
      </c>
    </row>
    <row r="22" spans="1:10" ht="15">
      <c r="A22" s="44">
        <v>13</v>
      </c>
      <c r="B22" s="47" t="s">
        <v>38</v>
      </c>
      <c r="C22" s="19" t="s">
        <v>39</v>
      </c>
      <c r="D22" s="58"/>
      <c r="E22" s="24">
        <v>8</v>
      </c>
      <c r="F22" s="11">
        <f t="shared" si="0"/>
        <v>10</v>
      </c>
      <c r="G22" s="113">
        <v>2</v>
      </c>
      <c r="H22" s="112">
        <v>0</v>
      </c>
      <c r="I22" s="113">
        <v>0</v>
      </c>
      <c r="J22" s="74">
        <f t="shared" si="1"/>
        <v>10</v>
      </c>
    </row>
    <row r="23" spans="1:10" ht="15">
      <c r="A23" s="44">
        <f t="shared" si="2"/>
        <v>14</v>
      </c>
      <c r="B23" s="47" t="s">
        <v>40</v>
      </c>
      <c r="C23" s="19" t="s">
        <v>41</v>
      </c>
      <c r="D23" s="58"/>
      <c r="E23" s="24">
        <v>0</v>
      </c>
      <c r="F23" s="11">
        <f t="shared" si="0"/>
        <v>0</v>
      </c>
      <c r="G23" s="113">
        <v>0</v>
      </c>
      <c r="H23" s="112">
        <v>0</v>
      </c>
      <c r="I23" s="113">
        <v>0</v>
      </c>
      <c r="J23" s="74">
        <f t="shared" si="1"/>
        <v>0</v>
      </c>
    </row>
    <row r="24" spans="1:10" ht="15">
      <c r="A24" s="44">
        <f t="shared" si="2"/>
        <v>15</v>
      </c>
      <c r="B24" s="47" t="s">
        <v>42</v>
      </c>
      <c r="C24" s="19" t="s">
        <v>43</v>
      </c>
      <c r="D24" s="58"/>
      <c r="E24" s="24">
        <v>0</v>
      </c>
      <c r="F24" s="11">
        <f t="shared" si="0"/>
        <v>0</v>
      </c>
      <c r="G24" s="113">
        <v>0</v>
      </c>
      <c r="H24" s="112">
        <v>0</v>
      </c>
      <c r="I24" s="113">
        <v>0</v>
      </c>
      <c r="J24" s="74">
        <f t="shared" si="1"/>
        <v>0</v>
      </c>
    </row>
    <row r="25" spans="1:10" ht="15">
      <c r="A25" s="44">
        <f t="shared" si="2"/>
        <v>16</v>
      </c>
      <c r="B25" s="47" t="s">
        <v>44</v>
      </c>
      <c r="C25" s="19" t="s">
        <v>45</v>
      </c>
      <c r="D25" s="58"/>
      <c r="E25" s="24">
        <v>38</v>
      </c>
      <c r="F25" s="11">
        <f t="shared" si="0"/>
        <v>63</v>
      </c>
      <c r="G25" s="113">
        <v>25</v>
      </c>
      <c r="H25" s="112">
        <v>0</v>
      </c>
      <c r="I25" s="113">
        <v>0</v>
      </c>
      <c r="J25" s="74">
        <f t="shared" si="1"/>
        <v>63</v>
      </c>
    </row>
    <row r="26" spans="1:10" ht="15">
      <c r="A26" s="44">
        <f t="shared" si="2"/>
        <v>17</v>
      </c>
      <c r="B26" s="47" t="s">
        <v>46</v>
      </c>
      <c r="C26" s="19" t="s">
        <v>47</v>
      </c>
      <c r="D26" s="58"/>
      <c r="E26" s="24">
        <v>0</v>
      </c>
      <c r="F26" s="11">
        <f t="shared" si="0"/>
        <v>0</v>
      </c>
      <c r="G26" s="113">
        <v>0</v>
      </c>
      <c r="H26" s="112">
        <v>0</v>
      </c>
      <c r="I26" s="113">
        <v>0</v>
      </c>
      <c r="J26" s="74">
        <f t="shared" si="1"/>
        <v>0</v>
      </c>
    </row>
    <row r="27" spans="1:10" ht="15">
      <c r="A27" s="44">
        <f t="shared" si="2"/>
        <v>18</v>
      </c>
      <c r="B27" s="47" t="s">
        <v>48</v>
      </c>
      <c r="C27" s="19" t="s">
        <v>49</v>
      </c>
      <c r="D27" s="58"/>
      <c r="E27" s="25">
        <v>-9386</v>
      </c>
      <c r="F27" s="11">
        <f t="shared" si="0"/>
        <v>1699</v>
      </c>
      <c r="G27" s="113">
        <v>8654</v>
      </c>
      <c r="H27" s="112">
        <v>2431</v>
      </c>
      <c r="I27" s="113">
        <v>446</v>
      </c>
      <c r="J27" s="74">
        <f t="shared" si="1"/>
        <v>2145</v>
      </c>
    </row>
    <row r="28" spans="1:10" ht="15">
      <c r="A28" s="44">
        <f t="shared" si="2"/>
        <v>19</v>
      </c>
      <c r="B28" s="47" t="s">
        <v>50</v>
      </c>
      <c r="C28" s="19" t="s">
        <v>51</v>
      </c>
      <c r="D28" s="58"/>
      <c r="E28" s="25">
        <v>3510</v>
      </c>
      <c r="F28" s="11">
        <f t="shared" si="0"/>
        <v>3580</v>
      </c>
      <c r="G28" s="113">
        <v>70</v>
      </c>
      <c r="H28" s="112">
        <v>0</v>
      </c>
      <c r="I28" s="113">
        <v>0</v>
      </c>
      <c r="J28" s="74">
        <f t="shared" si="1"/>
        <v>3580</v>
      </c>
    </row>
    <row r="29" spans="1:10" ht="15">
      <c r="A29" s="44">
        <f t="shared" si="2"/>
        <v>20</v>
      </c>
      <c r="B29" s="47" t="s">
        <v>52</v>
      </c>
      <c r="C29" s="20" t="s">
        <v>53</v>
      </c>
      <c r="D29" s="59"/>
      <c r="E29" s="24">
        <v>0</v>
      </c>
      <c r="F29" s="11">
        <f t="shared" si="0"/>
        <v>0</v>
      </c>
      <c r="G29" s="113">
        <v>0</v>
      </c>
      <c r="H29" s="112">
        <v>0</v>
      </c>
      <c r="I29" s="113">
        <v>0</v>
      </c>
      <c r="J29" s="74">
        <f t="shared" si="1"/>
        <v>0</v>
      </c>
    </row>
    <row r="30" spans="1:10" ht="15">
      <c r="A30" s="44">
        <f t="shared" si="2"/>
        <v>21</v>
      </c>
      <c r="B30" s="47" t="s">
        <v>54</v>
      </c>
      <c r="C30" s="19" t="s">
        <v>55</v>
      </c>
      <c r="D30" s="58"/>
      <c r="E30" s="24">
        <v>5</v>
      </c>
      <c r="F30" s="11">
        <f t="shared" si="0"/>
        <v>20</v>
      </c>
      <c r="G30" s="113">
        <v>15</v>
      </c>
      <c r="H30" s="112">
        <v>0</v>
      </c>
      <c r="I30" s="113">
        <v>0</v>
      </c>
      <c r="J30" s="74">
        <f t="shared" si="1"/>
        <v>20</v>
      </c>
    </row>
    <row r="31" spans="1:10" ht="15">
      <c r="A31" s="44">
        <f t="shared" si="2"/>
        <v>22</v>
      </c>
      <c r="B31" s="47" t="s">
        <v>56</v>
      </c>
      <c r="C31" s="19" t="s">
        <v>57</v>
      </c>
      <c r="D31" s="58"/>
      <c r="E31" s="24">
        <v>0</v>
      </c>
      <c r="F31" s="11">
        <f t="shared" si="0"/>
        <v>0</v>
      </c>
      <c r="G31" s="113">
        <v>0</v>
      </c>
      <c r="H31" s="112">
        <v>0</v>
      </c>
      <c r="I31" s="113">
        <v>0</v>
      </c>
      <c r="J31" s="74">
        <f t="shared" si="1"/>
        <v>0</v>
      </c>
    </row>
    <row r="32" spans="1:10" ht="15.75" thickBot="1">
      <c r="A32" s="45">
        <f t="shared" si="2"/>
        <v>23</v>
      </c>
      <c r="B32" s="49" t="s">
        <v>58</v>
      </c>
      <c r="C32" s="21" t="s">
        <v>59</v>
      </c>
      <c r="D32" s="60"/>
      <c r="E32" s="26">
        <v>0</v>
      </c>
      <c r="F32" s="12">
        <f t="shared" si="0"/>
        <v>0</v>
      </c>
      <c r="G32" s="31">
        <v>0</v>
      </c>
      <c r="H32" s="77">
        <v>0</v>
      </c>
      <c r="I32" s="78">
        <v>0</v>
      </c>
      <c r="J32" s="79">
        <f t="shared" si="1"/>
        <v>0</v>
      </c>
    </row>
    <row r="33" spans="1:10" ht="15.75" thickBot="1">
      <c r="A33" s="80" t="s">
        <v>60</v>
      </c>
      <c r="B33" s="81" t="s">
        <v>61</v>
      </c>
      <c r="C33" s="82"/>
      <c r="D33" s="61"/>
      <c r="E33" s="27">
        <f>SUM(E34:E45)</f>
        <v>138946</v>
      </c>
      <c r="F33" s="104">
        <f t="shared" si="0"/>
        <v>205171</v>
      </c>
      <c r="G33" s="32">
        <f>SUM(G34:G45)</f>
        <v>36221</v>
      </c>
      <c r="H33" s="104">
        <f>SUM(H34:H45)</f>
        <v>30004</v>
      </c>
      <c r="I33" s="105">
        <f>SUM(I34:I45)</f>
        <v>4200</v>
      </c>
      <c r="J33" s="104">
        <f t="shared" si="1"/>
        <v>209371</v>
      </c>
    </row>
    <row r="34" spans="1:10" ht="15.75" thickBot="1">
      <c r="A34" s="43">
        <v>1</v>
      </c>
      <c r="B34" s="46" t="s">
        <v>62</v>
      </c>
      <c r="C34" s="18" t="s">
        <v>63</v>
      </c>
      <c r="D34" s="61"/>
      <c r="E34" s="23">
        <v>0</v>
      </c>
      <c r="F34" s="14">
        <f t="shared" si="0"/>
        <v>0</v>
      </c>
      <c r="G34" s="109">
        <v>0</v>
      </c>
      <c r="H34" s="108">
        <v>0</v>
      </c>
      <c r="I34" s="109">
        <v>0</v>
      </c>
      <c r="J34" s="110">
        <f t="shared" si="1"/>
        <v>0</v>
      </c>
    </row>
    <row r="35" spans="1:10" ht="15.75" thickBot="1">
      <c r="A35" s="44">
        <f t="shared" si="2"/>
        <v>2</v>
      </c>
      <c r="B35" s="47" t="s">
        <v>64</v>
      </c>
      <c r="C35" s="19" t="s">
        <v>65</v>
      </c>
      <c r="D35" s="61"/>
      <c r="E35" s="24">
        <v>0</v>
      </c>
      <c r="F35" s="11">
        <f t="shared" si="0"/>
        <v>19140</v>
      </c>
      <c r="G35" s="113">
        <v>19140</v>
      </c>
      <c r="H35" s="112">
        <v>0</v>
      </c>
      <c r="I35" s="113">
        <v>4200</v>
      </c>
      <c r="J35" s="74">
        <f t="shared" si="1"/>
        <v>23340</v>
      </c>
    </row>
    <row r="36" spans="1:10" ht="15.75" thickBot="1">
      <c r="A36" s="44">
        <v>3</v>
      </c>
      <c r="B36" s="47" t="s">
        <v>66</v>
      </c>
      <c r="C36" s="19" t="s">
        <v>67</v>
      </c>
      <c r="D36" s="61"/>
      <c r="E36" s="24">
        <v>0</v>
      </c>
      <c r="F36" s="11">
        <f t="shared" si="0"/>
        <v>1200</v>
      </c>
      <c r="G36" s="113">
        <v>1200</v>
      </c>
      <c r="H36" s="112">
        <v>0</v>
      </c>
      <c r="I36" s="113">
        <v>0</v>
      </c>
      <c r="J36" s="74">
        <f t="shared" si="1"/>
        <v>1200</v>
      </c>
    </row>
    <row r="37" spans="1:10" ht="15.75" thickBot="1">
      <c r="A37" s="44">
        <f t="shared" si="2"/>
        <v>4</v>
      </c>
      <c r="B37" s="47" t="s">
        <v>68</v>
      </c>
      <c r="C37" s="19" t="s">
        <v>69</v>
      </c>
      <c r="D37" s="61"/>
      <c r="E37" s="24">
        <v>0</v>
      </c>
      <c r="F37" s="11">
        <f t="shared" si="0"/>
        <v>0</v>
      </c>
      <c r="G37" s="113">
        <v>0</v>
      </c>
      <c r="H37" s="112">
        <v>0</v>
      </c>
      <c r="I37" s="113">
        <v>0</v>
      </c>
      <c r="J37" s="74">
        <f t="shared" si="1"/>
        <v>0</v>
      </c>
    </row>
    <row r="38" spans="1:10" ht="15.75" thickBot="1">
      <c r="A38" s="44">
        <f t="shared" si="2"/>
        <v>5</v>
      </c>
      <c r="B38" s="47" t="s">
        <v>70</v>
      </c>
      <c r="C38" s="19" t="s">
        <v>45</v>
      </c>
      <c r="D38" s="61"/>
      <c r="E38" s="24">
        <v>13</v>
      </c>
      <c r="F38" s="11">
        <f t="shared" si="0"/>
        <v>39</v>
      </c>
      <c r="G38" s="113">
        <v>26</v>
      </c>
      <c r="H38" s="112">
        <v>0</v>
      </c>
      <c r="I38" s="113">
        <v>0</v>
      </c>
      <c r="J38" s="74">
        <f t="shared" si="1"/>
        <v>39</v>
      </c>
    </row>
    <row r="39" spans="1:10" ht="15">
      <c r="A39" s="44">
        <f t="shared" si="2"/>
        <v>6</v>
      </c>
      <c r="B39" s="47" t="s">
        <v>71</v>
      </c>
      <c r="C39" s="19" t="s">
        <v>72</v>
      </c>
      <c r="D39" s="58"/>
      <c r="E39" s="24">
        <v>0</v>
      </c>
      <c r="F39" s="11">
        <f t="shared" si="0"/>
        <v>5895</v>
      </c>
      <c r="G39" s="113">
        <v>5895</v>
      </c>
      <c r="H39" s="112">
        <v>0</v>
      </c>
      <c r="I39" s="113">
        <v>0</v>
      </c>
      <c r="J39" s="74">
        <f t="shared" si="1"/>
        <v>5895</v>
      </c>
    </row>
    <row r="40" spans="1:10" ht="15">
      <c r="A40" s="44">
        <f t="shared" si="2"/>
        <v>7</v>
      </c>
      <c r="B40" s="47" t="s">
        <v>73</v>
      </c>
      <c r="C40" s="19" t="s">
        <v>74</v>
      </c>
      <c r="D40" s="58"/>
      <c r="E40" s="24">
        <v>2900</v>
      </c>
      <c r="F40" s="11">
        <f t="shared" si="0"/>
        <v>11860</v>
      </c>
      <c r="G40" s="113">
        <v>8960</v>
      </c>
      <c r="H40" s="112">
        <v>0</v>
      </c>
      <c r="I40" s="113">
        <v>0</v>
      </c>
      <c r="J40" s="74">
        <f t="shared" si="1"/>
        <v>11860</v>
      </c>
    </row>
    <row r="41" spans="1:10" ht="15">
      <c r="A41" s="44">
        <v>8</v>
      </c>
      <c r="B41" s="47" t="s">
        <v>75</v>
      </c>
      <c r="C41" s="19" t="s">
        <v>76</v>
      </c>
      <c r="D41" s="58"/>
      <c r="E41" s="24">
        <v>0</v>
      </c>
      <c r="F41" s="11">
        <f t="shared" si="0"/>
        <v>0</v>
      </c>
      <c r="G41" s="113">
        <v>0</v>
      </c>
      <c r="H41" s="112">
        <v>0</v>
      </c>
      <c r="I41" s="113">
        <v>0</v>
      </c>
      <c r="J41" s="74">
        <f t="shared" si="1"/>
        <v>0</v>
      </c>
    </row>
    <row r="42" spans="1:10" ht="15">
      <c r="A42" s="44">
        <f t="shared" si="2"/>
        <v>9</v>
      </c>
      <c r="B42" s="47" t="s">
        <v>77</v>
      </c>
      <c r="C42" s="19" t="s">
        <v>78</v>
      </c>
      <c r="D42" s="58"/>
      <c r="E42" s="24">
        <v>0</v>
      </c>
      <c r="F42" s="11">
        <f t="shared" si="0"/>
        <v>500</v>
      </c>
      <c r="G42" s="113">
        <v>500</v>
      </c>
      <c r="H42" s="112">
        <v>0</v>
      </c>
      <c r="I42" s="113">
        <v>0</v>
      </c>
      <c r="J42" s="74">
        <f t="shared" si="1"/>
        <v>500</v>
      </c>
    </row>
    <row r="43" spans="1:10" ht="15">
      <c r="A43" s="44">
        <f t="shared" si="2"/>
        <v>10</v>
      </c>
      <c r="B43" s="47" t="s">
        <v>79</v>
      </c>
      <c r="C43" s="19" t="s">
        <v>80</v>
      </c>
      <c r="D43" s="58"/>
      <c r="E43" s="24">
        <v>0</v>
      </c>
      <c r="F43" s="11">
        <f t="shared" si="0"/>
        <v>30004</v>
      </c>
      <c r="G43" s="113">
        <v>0</v>
      </c>
      <c r="H43" s="112">
        <v>30004</v>
      </c>
      <c r="I43" s="113">
        <v>0</v>
      </c>
      <c r="J43" s="74">
        <f t="shared" si="1"/>
        <v>30004</v>
      </c>
    </row>
    <row r="44" spans="1:10" ht="15">
      <c r="A44" s="44">
        <f t="shared" si="2"/>
        <v>11</v>
      </c>
      <c r="B44" s="47" t="s">
        <v>81</v>
      </c>
      <c r="C44" s="19" t="s">
        <v>82</v>
      </c>
      <c r="D44" s="58"/>
      <c r="E44" s="28">
        <v>136033</v>
      </c>
      <c r="F44" s="11">
        <f t="shared" si="0"/>
        <v>136533</v>
      </c>
      <c r="G44" s="9">
        <v>500</v>
      </c>
      <c r="H44" s="112">
        <v>0</v>
      </c>
      <c r="I44" s="113">
        <v>0</v>
      </c>
      <c r="J44" s="74">
        <f t="shared" si="1"/>
        <v>136533</v>
      </c>
    </row>
    <row r="45" spans="1:10" ht="15.75" thickBot="1">
      <c r="A45" s="45">
        <f t="shared" si="2"/>
        <v>12</v>
      </c>
      <c r="B45" s="51">
        <v>720</v>
      </c>
      <c r="C45" s="22" t="s">
        <v>83</v>
      </c>
      <c r="D45" s="62"/>
      <c r="E45" s="29">
        <v>0</v>
      </c>
      <c r="F45" s="12">
        <f t="shared" si="0"/>
        <v>0</v>
      </c>
      <c r="G45" s="78">
        <v>0</v>
      </c>
      <c r="H45" s="77">
        <v>0</v>
      </c>
      <c r="I45" s="78">
        <v>0</v>
      </c>
      <c r="J45" s="79">
        <f t="shared" si="1"/>
        <v>0</v>
      </c>
    </row>
    <row r="46" spans="1:10" ht="15.75" thickBot="1">
      <c r="A46" s="85">
        <f t="shared" si="2"/>
        <v>13</v>
      </c>
      <c r="B46" s="50" t="s">
        <v>84</v>
      </c>
      <c r="C46" s="86"/>
      <c r="D46" s="63"/>
      <c r="E46" s="15">
        <f>E33-E9</f>
        <v>0</v>
      </c>
      <c r="F46" s="89">
        <f t="shared" si="0"/>
        <v>20254</v>
      </c>
      <c r="G46" s="90">
        <f>G33-G9</f>
        <v>800</v>
      </c>
      <c r="H46" s="89">
        <f>H33-H9</f>
        <v>19454</v>
      </c>
      <c r="I46" s="90">
        <f>I33-I9</f>
        <v>465</v>
      </c>
      <c r="J46" s="89">
        <f>J33-J9</f>
        <v>20719</v>
      </c>
    </row>
    <row r="47" spans="1:10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</sheetData>
  <sheetProtection/>
  <mergeCells count="2">
    <mergeCell ref="A6:A7"/>
    <mergeCell ref="E6:G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7">
      <selection activeCell="K14" sqref="K14"/>
    </sheetView>
  </sheetViews>
  <sheetFormatPr defaultColWidth="9.140625" defaultRowHeight="15"/>
  <cols>
    <col min="1" max="1" width="5.7109375" style="0" customWidth="1"/>
    <col min="2" max="2" width="4.8515625" style="0" customWidth="1"/>
    <col min="3" max="3" width="30.140625" style="0" customWidth="1"/>
    <col min="4" max="4" width="15.140625" style="0" customWidth="1"/>
    <col min="5" max="5" width="15.28125" style="0" hidden="1" customWidth="1"/>
    <col min="6" max="6" width="13.00390625" style="0" hidden="1" customWidth="1"/>
    <col min="7" max="7" width="15.57421875" style="0" hidden="1" customWidth="1"/>
    <col min="8" max="8" width="13.7109375" style="0" customWidth="1"/>
    <col min="9" max="9" width="12.4218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34" t="s">
        <v>93</v>
      </c>
      <c r="D4" s="34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16" t="s">
        <v>6</v>
      </c>
      <c r="D6" s="5" t="s">
        <v>88</v>
      </c>
      <c r="E6" s="191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94"/>
      <c r="D7" s="93"/>
      <c r="E7" s="92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98" t="s">
        <v>86</v>
      </c>
      <c r="D8" s="97">
        <v>1</v>
      </c>
      <c r="E8" s="96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575516</v>
      </c>
      <c r="E9" s="71">
        <f>SUM(E10:E32)</f>
        <v>358105</v>
      </c>
      <c r="F9" s="103">
        <f>SUM(F10:F32)</f>
        <v>23755</v>
      </c>
      <c r="G9" s="104">
        <f>SUM(G10:G32)</f>
        <v>193656</v>
      </c>
      <c r="H9" s="105">
        <f>SUM(H10:H32)</f>
        <v>7353</v>
      </c>
      <c r="I9" s="106">
        <f>SUM(I10:I32)</f>
        <v>582869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24000</v>
      </c>
      <c r="E10" s="67">
        <v>20000</v>
      </c>
      <c r="F10" s="107">
        <v>3000</v>
      </c>
      <c r="G10" s="108">
        <v>1000</v>
      </c>
      <c r="H10" s="109">
        <v>2200</v>
      </c>
      <c r="I10" s="110">
        <f aca="true" t="shared" si="1" ref="I10:I45">E10+F10+G10+H10</f>
        <v>26200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18400</v>
      </c>
      <c r="E11" s="68">
        <v>16000</v>
      </c>
      <c r="F11" s="111">
        <v>2400</v>
      </c>
      <c r="G11" s="112">
        <v>0</v>
      </c>
      <c r="H11" s="113">
        <v>0</v>
      </c>
      <c r="I11" s="74">
        <f t="shared" si="1"/>
        <v>18400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4640</v>
      </c>
      <c r="E13" s="68">
        <v>4500</v>
      </c>
      <c r="F13" s="111">
        <v>40</v>
      </c>
      <c r="G13" s="112">
        <v>100</v>
      </c>
      <c r="H13" s="113">
        <v>30</v>
      </c>
      <c r="I13" s="74">
        <f t="shared" si="1"/>
        <v>4670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4405</v>
      </c>
      <c r="E14" s="68">
        <v>1000</v>
      </c>
      <c r="F14" s="111">
        <v>500</v>
      </c>
      <c r="G14" s="112">
        <v>2905</v>
      </c>
      <c r="H14" s="113">
        <v>150</v>
      </c>
      <c r="I14" s="74">
        <f t="shared" si="1"/>
        <v>4555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1000</v>
      </c>
      <c r="E15" s="68">
        <v>0</v>
      </c>
      <c r="F15" s="111">
        <v>1000</v>
      </c>
      <c r="G15" s="112">
        <v>0</v>
      </c>
      <c r="H15" s="113">
        <v>10</v>
      </c>
      <c r="I15" s="74">
        <f t="shared" si="1"/>
        <v>1010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14870</v>
      </c>
      <c r="E16" s="68">
        <v>12800</v>
      </c>
      <c r="F16" s="111">
        <v>1700</v>
      </c>
      <c r="G16" s="112">
        <v>370</v>
      </c>
      <c r="H16" s="113">
        <v>700</v>
      </c>
      <c r="I16" s="74">
        <f t="shared" si="1"/>
        <v>15570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195000</v>
      </c>
      <c r="E17" s="68">
        <v>50000</v>
      </c>
      <c r="F17" s="111">
        <v>5000</v>
      </c>
      <c r="G17" s="112">
        <v>140000</v>
      </c>
      <c r="H17" s="113">
        <v>2000</v>
      </c>
      <c r="I17" s="74">
        <f t="shared" si="1"/>
        <v>197000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63380</v>
      </c>
      <c r="E18" s="69">
        <v>14500</v>
      </c>
      <c r="F18" s="75">
        <v>1500</v>
      </c>
      <c r="G18" s="112">
        <v>47380</v>
      </c>
      <c r="H18" s="113">
        <v>595</v>
      </c>
      <c r="I18" s="74">
        <f t="shared" si="1"/>
        <v>63975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8100</v>
      </c>
      <c r="E20" s="69">
        <v>4700</v>
      </c>
      <c r="F20" s="75">
        <v>2000</v>
      </c>
      <c r="G20" s="112">
        <v>1400</v>
      </c>
      <c r="H20" s="113">
        <v>17</v>
      </c>
      <c r="I20" s="74">
        <f t="shared" si="1"/>
        <v>8117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30</v>
      </c>
      <c r="E22" s="68">
        <v>30</v>
      </c>
      <c r="F22" s="111">
        <v>0</v>
      </c>
      <c r="G22" s="112">
        <v>0</v>
      </c>
      <c r="H22" s="113">
        <v>0</v>
      </c>
      <c r="I22" s="74">
        <f t="shared" si="1"/>
        <v>30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19</v>
      </c>
      <c r="E24" s="68">
        <v>4</v>
      </c>
      <c r="F24" s="111">
        <v>15</v>
      </c>
      <c r="G24" s="112">
        <v>0</v>
      </c>
      <c r="H24" s="113">
        <v>1</v>
      </c>
      <c r="I24" s="74">
        <f t="shared" si="1"/>
        <v>20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69268</v>
      </c>
      <c r="E27" s="69">
        <v>62768</v>
      </c>
      <c r="F27" s="111">
        <v>6000</v>
      </c>
      <c r="G27" s="112">
        <v>500</v>
      </c>
      <c r="H27" s="113">
        <v>1400</v>
      </c>
      <c r="I27" s="74">
        <f t="shared" si="1"/>
        <v>70668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99000</v>
      </c>
      <c r="E28" s="69">
        <v>99000</v>
      </c>
      <c r="F28" s="111">
        <v>0</v>
      </c>
      <c r="G28" s="112">
        <v>0</v>
      </c>
      <c r="H28" s="113">
        <v>0</v>
      </c>
      <c r="I28" s="74">
        <f t="shared" si="1"/>
        <v>99000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50</v>
      </c>
      <c r="E30" s="68">
        <v>50</v>
      </c>
      <c r="F30" s="111">
        <v>0</v>
      </c>
      <c r="G30" s="112">
        <v>0</v>
      </c>
      <c r="H30" s="113">
        <v>0</v>
      </c>
      <c r="I30" s="74">
        <f t="shared" si="1"/>
        <v>50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73354</v>
      </c>
      <c r="E32" s="70">
        <v>72753</v>
      </c>
      <c r="F32" s="76">
        <v>600</v>
      </c>
      <c r="G32" s="77">
        <v>1</v>
      </c>
      <c r="H32" s="78">
        <v>250</v>
      </c>
      <c r="I32" s="79">
        <f t="shared" si="1"/>
        <v>73604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575516</v>
      </c>
      <c r="E33" s="71">
        <f>SUM(E34:E45)</f>
        <v>358105</v>
      </c>
      <c r="F33" s="103">
        <f>SUM(F34:F45)</f>
        <v>23755</v>
      </c>
      <c r="G33" s="104">
        <f>SUM(G34:G45)</f>
        <v>193656</v>
      </c>
      <c r="H33" s="105">
        <f>SUM(H34:H45)</f>
        <v>13000</v>
      </c>
      <c r="I33" s="104">
        <f t="shared" si="1"/>
        <v>588516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8000</v>
      </c>
      <c r="E35" s="68">
        <v>0</v>
      </c>
      <c r="F35" s="111">
        <v>8000</v>
      </c>
      <c r="G35" s="112">
        <v>0</v>
      </c>
      <c r="H35" s="113">
        <v>7800</v>
      </c>
      <c r="I35" s="74">
        <f t="shared" si="1"/>
        <v>15800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>
        <v>0</v>
      </c>
      <c r="G36" s="112">
        <v>0</v>
      </c>
      <c r="H36" s="113">
        <v>1200</v>
      </c>
      <c r="I36" s="74">
        <f t="shared" si="1"/>
        <v>1200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60</v>
      </c>
      <c r="E38" s="68">
        <v>0</v>
      </c>
      <c r="F38" s="111">
        <v>60</v>
      </c>
      <c r="G38" s="112">
        <v>0</v>
      </c>
      <c r="H38" s="113">
        <v>0</v>
      </c>
      <c r="I38" s="74">
        <f t="shared" si="1"/>
        <v>60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7000</v>
      </c>
      <c r="E39" s="68">
        <v>0</v>
      </c>
      <c r="F39" s="111">
        <v>7000</v>
      </c>
      <c r="G39" s="112">
        <v>0</v>
      </c>
      <c r="H39" s="113">
        <v>2500</v>
      </c>
      <c r="I39" s="74">
        <f t="shared" si="1"/>
        <v>9500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97000</v>
      </c>
      <c r="E40" s="68">
        <v>90000</v>
      </c>
      <c r="F40" s="111">
        <v>7000</v>
      </c>
      <c r="G40" s="112">
        <v>0</v>
      </c>
      <c r="H40" s="113">
        <v>1500</v>
      </c>
      <c r="I40" s="74">
        <f t="shared" si="1"/>
        <v>98500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1695</v>
      </c>
      <c r="E41" s="68">
        <v>0</v>
      </c>
      <c r="F41" s="111">
        <v>1695</v>
      </c>
      <c r="G41" s="112">
        <v>0</v>
      </c>
      <c r="H41" s="113">
        <v>0</v>
      </c>
      <c r="I41" s="74">
        <f t="shared" si="1"/>
        <v>1695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193656</v>
      </c>
      <c r="E43" s="68">
        <v>0</v>
      </c>
      <c r="F43" s="111">
        <v>0</v>
      </c>
      <c r="G43" s="112">
        <v>193656</v>
      </c>
      <c r="H43" s="113">
        <v>0</v>
      </c>
      <c r="I43" s="74">
        <f t="shared" si="1"/>
        <v>193656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268105</v>
      </c>
      <c r="E44" s="72">
        <v>268105</v>
      </c>
      <c r="F44" s="83">
        <v>0</v>
      </c>
      <c r="G44" s="112">
        <v>0</v>
      </c>
      <c r="H44" s="113">
        <v>0</v>
      </c>
      <c r="I44" s="74">
        <f t="shared" si="1"/>
        <v>268105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35">
        <f t="shared" si="0"/>
        <v>0</v>
      </c>
      <c r="E45" s="70">
        <v>0</v>
      </c>
      <c r="F45" s="76">
        <v>0</v>
      </c>
      <c r="G45" s="77">
        <v>0</v>
      </c>
      <c r="H45" s="78">
        <v>0</v>
      </c>
      <c r="I45" s="79">
        <f t="shared" si="1"/>
        <v>0</v>
      </c>
    </row>
    <row r="46" spans="1:9" ht="15.75" thickBot="1">
      <c r="A46" s="85">
        <f t="shared" si="2"/>
        <v>13</v>
      </c>
      <c r="B46" s="50" t="s">
        <v>84</v>
      </c>
      <c r="C46" s="86"/>
      <c r="D46" s="2">
        <f t="shared" si="0"/>
        <v>0</v>
      </c>
      <c r="E46" s="87">
        <f>E33-E9</f>
        <v>0</v>
      </c>
      <c r="F46" s="88">
        <f>F33-F9</f>
        <v>0</v>
      </c>
      <c r="G46" s="89">
        <f>G33-G9</f>
        <v>0</v>
      </c>
      <c r="H46" s="90">
        <f>H33-H9</f>
        <v>5647</v>
      </c>
      <c r="I46" s="89">
        <f>I33-I9</f>
        <v>5647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5.57421875" style="0" customWidth="1"/>
    <col min="2" max="2" width="4.8515625" style="0" customWidth="1"/>
    <col min="3" max="3" width="29.7109375" style="0" customWidth="1"/>
    <col min="4" max="4" width="15.00390625" style="0" customWidth="1"/>
    <col min="5" max="5" width="13.421875" style="0" hidden="1" customWidth="1"/>
    <col min="6" max="6" width="11.28125" style="0" hidden="1" customWidth="1"/>
    <col min="7" max="7" width="12.140625" style="0" hidden="1" customWidth="1"/>
    <col min="8" max="8" width="12.421875" style="0" customWidth="1"/>
    <col min="9" max="9" width="11.851562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17" t="s">
        <v>94</v>
      </c>
      <c r="D4" s="117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135893</v>
      </c>
      <c r="E9" s="71">
        <f>SUM(E10:E32)</f>
        <v>122849</v>
      </c>
      <c r="F9" s="103">
        <f>SUM(F10:F32)</f>
        <v>6500</v>
      </c>
      <c r="G9" s="104">
        <f>SUM(G10:G32)</f>
        <v>6544</v>
      </c>
      <c r="H9" s="105">
        <f>SUM(H10:H32)</f>
        <v>100</v>
      </c>
      <c r="I9" s="106">
        <f>SUM(I10:I32)</f>
        <v>135993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5">E10+F10+G10</f>
        <v>3463</v>
      </c>
      <c r="E10" s="67">
        <v>1753</v>
      </c>
      <c r="F10" s="107">
        <v>400</v>
      </c>
      <c r="G10" s="108">
        <v>1310</v>
      </c>
      <c r="H10" s="109">
        <v>29</v>
      </c>
      <c r="I10" s="110">
        <f aca="true" t="shared" si="1" ref="I10:I45">E10+F10+G10+H10</f>
        <v>3492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7700</v>
      </c>
      <c r="E11" s="68">
        <v>6400</v>
      </c>
      <c r="F11" s="111">
        <v>1300</v>
      </c>
      <c r="G11" s="112">
        <v>0</v>
      </c>
      <c r="H11" s="113">
        <v>0</v>
      </c>
      <c r="I11" s="74">
        <f t="shared" si="1"/>
        <v>7700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1600</v>
      </c>
      <c r="E13" s="68">
        <v>800</v>
      </c>
      <c r="F13" s="111">
        <v>800</v>
      </c>
      <c r="G13" s="112">
        <v>0</v>
      </c>
      <c r="H13" s="113">
        <v>0</v>
      </c>
      <c r="I13" s="74">
        <f t="shared" si="1"/>
        <v>1600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1500</v>
      </c>
      <c r="E14" s="68">
        <v>730</v>
      </c>
      <c r="F14" s="111">
        <v>300</v>
      </c>
      <c r="G14" s="112">
        <v>470</v>
      </c>
      <c r="H14" s="113">
        <v>0</v>
      </c>
      <c r="I14" s="74">
        <f t="shared" si="1"/>
        <v>1500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0</v>
      </c>
      <c r="E15" s="68">
        <v>0</v>
      </c>
      <c r="F15" s="111">
        <v>0</v>
      </c>
      <c r="G15" s="112">
        <v>0</v>
      </c>
      <c r="H15" s="113">
        <v>0</v>
      </c>
      <c r="I15" s="74">
        <f t="shared" si="1"/>
        <v>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6700</v>
      </c>
      <c r="E16" s="68">
        <v>5800</v>
      </c>
      <c r="F16" s="111">
        <v>900</v>
      </c>
      <c r="G16" s="112">
        <v>0</v>
      </c>
      <c r="H16" s="113">
        <v>0</v>
      </c>
      <c r="I16" s="74">
        <f t="shared" si="1"/>
        <v>6700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86042</v>
      </c>
      <c r="E17" s="68">
        <v>80480</v>
      </c>
      <c r="F17" s="111">
        <v>2162</v>
      </c>
      <c r="G17" s="112">
        <v>3400</v>
      </c>
      <c r="H17" s="113">
        <v>50</v>
      </c>
      <c r="I17" s="74">
        <f t="shared" si="1"/>
        <v>86092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27000</v>
      </c>
      <c r="E18" s="69">
        <v>25040</v>
      </c>
      <c r="F18" s="75">
        <v>620</v>
      </c>
      <c r="G18" s="112">
        <v>1340</v>
      </c>
      <c r="H18" s="113">
        <v>21</v>
      </c>
      <c r="I18" s="74">
        <f t="shared" si="1"/>
        <v>27021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888</v>
      </c>
      <c r="E20" s="69">
        <v>846</v>
      </c>
      <c r="F20" s="75">
        <v>18</v>
      </c>
      <c r="G20" s="112">
        <v>24</v>
      </c>
      <c r="H20" s="113">
        <v>0</v>
      </c>
      <c r="I20" s="74">
        <f t="shared" si="1"/>
        <v>888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0</v>
      </c>
      <c r="E22" s="68">
        <v>0</v>
      </c>
      <c r="F22" s="111">
        <v>0</v>
      </c>
      <c r="G22" s="112">
        <v>0</v>
      </c>
      <c r="H22" s="113">
        <v>0</v>
      </c>
      <c r="I22" s="74">
        <f t="shared" si="1"/>
        <v>0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0</v>
      </c>
      <c r="E27" s="69">
        <v>0</v>
      </c>
      <c r="F27" s="111">
        <v>0</v>
      </c>
      <c r="G27" s="112">
        <v>0</v>
      </c>
      <c r="H27" s="113">
        <v>0</v>
      </c>
      <c r="I27" s="74">
        <f t="shared" si="1"/>
        <v>0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1000</v>
      </c>
      <c r="E28" s="69">
        <v>1000</v>
      </c>
      <c r="F28" s="111">
        <v>0</v>
      </c>
      <c r="G28" s="112">
        <v>0</v>
      </c>
      <c r="H28" s="113">
        <v>0</v>
      </c>
      <c r="I28" s="74">
        <f t="shared" si="1"/>
        <v>1000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0</v>
      </c>
      <c r="E32" s="70">
        <v>0</v>
      </c>
      <c r="F32" s="76">
        <v>0</v>
      </c>
      <c r="G32" s="77">
        <v>0</v>
      </c>
      <c r="H32" s="78">
        <v>0</v>
      </c>
      <c r="I32" s="79">
        <f t="shared" si="1"/>
        <v>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135893</v>
      </c>
      <c r="E33" s="71">
        <f>SUM(E34:E45)</f>
        <v>122849</v>
      </c>
      <c r="F33" s="103">
        <f>SUM(F34:F45)</f>
        <v>6500</v>
      </c>
      <c r="G33" s="104">
        <f>SUM(G34:G45)</f>
        <v>6544</v>
      </c>
      <c r="H33" s="105">
        <f>SUM(H34:H45)</f>
        <v>100</v>
      </c>
      <c r="I33" s="104">
        <f t="shared" si="1"/>
        <v>135993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6700</v>
      </c>
      <c r="E35" s="68">
        <v>200</v>
      </c>
      <c r="F35" s="111">
        <v>6500</v>
      </c>
      <c r="G35" s="112">
        <v>0</v>
      </c>
      <c r="H35" s="113">
        <v>100</v>
      </c>
      <c r="I35" s="74">
        <f t="shared" si="1"/>
        <v>6800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0</v>
      </c>
      <c r="E36" s="68">
        <v>0</v>
      </c>
      <c r="F36" s="111">
        <v>0</v>
      </c>
      <c r="G36" s="112">
        <v>0</v>
      </c>
      <c r="H36" s="113">
        <v>0</v>
      </c>
      <c r="I36" s="74">
        <f t="shared" si="1"/>
        <v>0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>
        <v>0</v>
      </c>
      <c r="F39" s="111">
        <v>0</v>
      </c>
      <c r="G39" s="112">
        <v>0</v>
      </c>
      <c r="H39" s="113">
        <v>0</v>
      </c>
      <c r="I39" s="74">
        <f t="shared" si="1"/>
        <v>0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4300</v>
      </c>
      <c r="E40" s="68">
        <v>4300</v>
      </c>
      <c r="F40" s="111">
        <v>0</v>
      </c>
      <c r="G40" s="112">
        <v>0</v>
      </c>
      <c r="H40" s="113">
        <v>0</v>
      </c>
      <c r="I40" s="74">
        <f t="shared" si="1"/>
        <v>4300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124893</v>
      </c>
      <c r="E43" s="68">
        <v>118349</v>
      </c>
      <c r="F43" s="111">
        <v>0</v>
      </c>
      <c r="G43" s="112">
        <v>6544</v>
      </c>
      <c r="H43" s="113">
        <v>0</v>
      </c>
      <c r="I43" s="74">
        <f t="shared" si="1"/>
        <v>124893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0</v>
      </c>
      <c r="E44" s="72">
        <v>0</v>
      </c>
      <c r="F44" s="83">
        <v>0</v>
      </c>
      <c r="G44" s="112">
        <v>0</v>
      </c>
      <c r="H44" s="113">
        <v>0</v>
      </c>
      <c r="I44" s="74">
        <f t="shared" si="1"/>
        <v>0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0</v>
      </c>
      <c r="E45" s="70">
        <v>0</v>
      </c>
      <c r="F45" s="76">
        <v>0</v>
      </c>
      <c r="G45" s="77">
        <v>0</v>
      </c>
      <c r="H45" s="78">
        <v>0</v>
      </c>
      <c r="I45" s="79">
        <f t="shared" si="1"/>
        <v>0</v>
      </c>
    </row>
    <row r="46" spans="1:9" ht="15.75" thickBot="1">
      <c r="A46" s="85">
        <f t="shared" si="2"/>
        <v>13</v>
      </c>
      <c r="B46" s="50" t="s">
        <v>84</v>
      </c>
      <c r="C46" s="63"/>
      <c r="D46" s="1">
        <v>0</v>
      </c>
      <c r="E46" s="39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0</v>
      </c>
    </row>
    <row r="47" spans="1:9" ht="15">
      <c r="A47" s="114"/>
      <c r="B47" s="114"/>
      <c r="C47" s="114"/>
      <c r="D47" s="114"/>
      <c r="E47" s="114"/>
      <c r="F47" s="114"/>
      <c r="G47" s="114"/>
      <c r="H47" s="114"/>
      <c r="I47" s="114"/>
    </row>
    <row r="48" spans="1:9" ht="15">
      <c r="A48" s="114"/>
      <c r="B48" s="114"/>
      <c r="C48" s="114"/>
      <c r="D48" s="114"/>
      <c r="E48" s="114"/>
      <c r="F48" s="114"/>
      <c r="G48" s="114"/>
      <c r="H48" s="114"/>
      <c r="I48" s="114"/>
    </row>
    <row r="49" spans="1:9" ht="15">
      <c r="A49" s="114"/>
      <c r="B49" s="114"/>
      <c r="C49" s="114"/>
      <c r="D49" s="114"/>
      <c r="E49" s="114"/>
      <c r="F49" s="114"/>
      <c r="G49" s="114"/>
      <c r="H49" s="114"/>
      <c r="I49" s="114"/>
    </row>
    <row r="50" spans="1:9" ht="15">
      <c r="A50" s="114"/>
      <c r="B50" s="114"/>
      <c r="C50" s="114"/>
      <c r="D50" s="114"/>
      <c r="E50" s="114"/>
      <c r="F50" s="114"/>
      <c r="G50" s="114"/>
      <c r="H50" s="114"/>
      <c r="I50" s="114"/>
    </row>
    <row r="51" spans="1:9" ht="15">
      <c r="A51" s="114"/>
      <c r="B51" s="114"/>
      <c r="C51" s="114"/>
      <c r="D51" s="114"/>
      <c r="E51" s="114"/>
      <c r="F51" s="114"/>
      <c r="G51" s="114"/>
      <c r="H51" s="114"/>
      <c r="I51" s="114"/>
    </row>
    <row r="52" spans="1:9" ht="15">
      <c r="A52" s="114"/>
      <c r="B52" s="114"/>
      <c r="C52" s="114"/>
      <c r="D52" s="114"/>
      <c r="E52" s="114"/>
      <c r="F52" s="114"/>
      <c r="G52" s="114"/>
      <c r="H52" s="114"/>
      <c r="I52" s="114"/>
    </row>
    <row r="53" spans="1:9" ht="15">
      <c r="A53" s="114"/>
      <c r="B53" s="114"/>
      <c r="C53" s="114"/>
      <c r="D53" s="114"/>
      <c r="E53" s="114"/>
      <c r="F53" s="114"/>
      <c r="G53" s="114"/>
      <c r="H53" s="114"/>
      <c r="I53" s="114"/>
    </row>
    <row r="54" spans="1:9" ht="15">
      <c r="A54" s="114"/>
      <c r="B54" s="114"/>
      <c r="C54" s="114"/>
      <c r="D54" s="114"/>
      <c r="E54" s="114"/>
      <c r="F54" s="114"/>
      <c r="G54" s="114"/>
      <c r="H54" s="114"/>
      <c r="I54" s="114"/>
    </row>
    <row r="55" spans="1:9" ht="15">
      <c r="A55" s="114"/>
      <c r="B55" s="114"/>
      <c r="C55" s="114"/>
      <c r="D55" s="114"/>
      <c r="E55" s="114"/>
      <c r="F55" s="114"/>
      <c r="G55" s="114"/>
      <c r="H55" s="114"/>
      <c r="I55" s="114"/>
    </row>
    <row r="56" spans="1:9" ht="15">
      <c r="A56" s="114"/>
      <c r="B56" s="114"/>
      <c r="C56" s="114"/>
      <c r="D56" s="114"/>
      <c r="E56" s="114"/>
      <c r="F56" s="114"/>
      <c r="G56" s="114"/>
      <c r="H56" s="114"/>
      <c r="I56" s="114"/>
    </row>
    <row r="57" spans="1:9" ht="15">
      <c r="A57" s="114"/>
      <c r="B57" s="114"/>
      <c r="C57" s="114"/>
      <c r="D57" s="114"/>
      <c r="E57" s="114"/>
      <c r="F57" s="114"/>
      <c r="G57" s="114"/>
      <c r="H57" s="114"/>
      <c r="I57" s="114"/>
    </row>
    <row r="58" spans="1:9" ht="15">
      <c r="A58" s="114"/>
      <c r="B58" s="114"/>
      <c r="C58" s="114"/>
      <c r="D58" s="114"/>
      <c r="E58" s="114"/>
      <c r="F58" s="114"/>
      <c r="G58" s="114"/>
      <c r="H58" s="114"/>
      <c r="I58" s="114"/>
    </row>
    <row r="59" spans="1:9" ht="15">
      <c r="A59" s="114"/>
      <c r="B59" s="114"/>
      <c r="C59" s="114"/>
      <c r="D59" s="114"/>
      <c r="E59" s="114"/>
      <c r="F59" s="114"/>
      <c r="G59" s="114"/>
      <c r="H59" s="114"/>
      <c r="I59" s="114"/>
    </row>
    <row r="60" spans="1:9" ht="15">
      <c r="A60" s="114"/>
      <c r="B60" s="114"/>
      <c r="C60" s="114"/>
      <c r="D60" s="114"/>
      <c r="E60" s="114"/>
      <c r="F60" s="114"/>
      <c r="G60" s="114"/>
      <c r="H60" s="114"/>
      <c r="I60" s="114"/>
    </row>
    <row r="61" spans="1:9" ht="15">
      <c r="A61" s="114"/>
      <c r="B61" s="114"/>
      <c r="C61" s="114"/>
      <c r="D61" s="114"/>
      <c r="E61" s="114"/>
      <c r="F61" s="114"/>
      <c r="G61" s="114"/>
      <c r="H61" s="114"/>
      <c r="I61" s="114"/>
    </row>
    <row r="62" spans="1:9" ht="15">
      <c r="A62" s="114"/>
      <c r="B62" s="114"/>
      <c r="C62" s="114"/>
      <c r="D62" s="114"/>
      <c r="E62" s="114"/>
      <c r="F62" s="114"/>
      <c r="G62" s="114"/>
      <c r="H62" s="114"/>
      <c r="I62" s="114"/>
    </row>
    <row r="63" spans="1:9" ht="15">
      <c r="A63" s="114"/>
      <c r="B63" s="114"/>
      <c r="C63" s="114"/>
      <c r="D63" s="114"/>
      <c r="E63" s="114"/>
      <c r="F63" s="114"/>
      <c r="G63" s="114"/>
      <c r="H63" s="114"/>
      <c r="I63" s="114"/>
    </row>
    <row r="64" spans="1:9" ht="15">
      <c r="A64" s="114"/>
      <c r="B64" s="114"/>
      <c r="C64" s="114"/>
      <c r="D64" s="114"/>
      <c r="E64" s="114"/>
      <c r="F64" s="114"/>
      <c r="G64" s="114"/>
      <c r="H64" s="114"/>
      <c r="I64" s="114"/>
    </row>
    <row r="65" spans="1:9" ht="15">
      <c r="A65" s="114"/>
      <c r="B65" s="114"/>
      <c r="C65" s="114"/>
      <c r="D65" s="114"/>
      <c r="E65" s="114"/>
      <c r="F65" s="114"/>
      <c r="G65" s="114"/>
      <c r="H65" s="114"/>
      <c r="I65" s="114"/>
    </row>
    <row r="66" spans="1:9" ht="15">
      <c r="A66" s="114"/>
      <c r="B66" s="114"/>
      <c r="C66" s="114"/>
      <c r="D66" s="114"/>
      <c r="E66" s="114"/>
      <c r="F66" s="114"/>
      <c r="G66" s="114"/>
      <c r="H66" s="114"/>
      <c r="I66" s="114"/>
    </row>
    <row r="67" spans="1:9" ht="15">
      <c r="A67" s="114"/>
      <c r="B67" s="114"/>
      <c r="C67" s="114"/>
      <c r="D67" s="114"/>
      <c r="E67" s="114"/>
      <c r="F67" s="114"/>
      <c r="G67" s="114"/>
      <c r="H67" s="114"/>
      <c r="I67" s="114"/>
    </row>
    <row r="68" spans="1:9" ht="15">
      <c r="A68" s="114"/>
      <c r="B68" s="114"/>
      <c r="C68" s="114"/>
      <c r="D68" s="114"/>
      <c r="E68" s="114"/>
      <c r="F68" s="114"/>
      <c r="G68" s="114"/>
      <c r="H68" s="114"/>
      <c r="I68" s="114"/>
    </row>
    <row r="69" spans="1:9" ht="15">
      <c r="A69" s="114"/>
      <c r="B69" s="114"/>
      <c r="C69" s="114"/>
      <c r="D69" s="114"/>
      <c r="E69" s="114"/>
      <c r="F69" s="114"/>
      <c r="G69" s="114"/>
      <c r="H69" s="114"/>
      <c r="I69" s="114"/>
    </row>
    <row r="70" spans="1:9" ht="15">
      <c r="A70" s="114"/>
      <c r="B70" s="114"/>
      <c r="C70" s="114"/>
      <c r="D70" s="114"/>
      <c r="E70" s="114"/>
      <c r="F70" s="114"/>
      <c r="G70" s="114"/>
      <c r="H70" s="114"/>
      <c r="I70" s="114"/>
    </row>
    <row r="71" spans="1:9" ht="15">
      <c r="A71" s="114"/>
      <c r="B71" s="114"/>
      <c r="C71" s="114"/>
      <c r="D71" s="114"/>
      <c r="E71" s="114"/>
      <c r="F71" s="114"/>
      <c r="G71" s="114"/>
      <c r="H71" s="114"/>
      <c r="I71" s="114"/>
    </row>
    <row r="72" spans="1:9" ht="15">
      <c r="A72" s="114"/>
      <c r="B72" s="114"/>
      <c r="C72" s="114"/>
      <c r="D72" s="114"/>
      <c r="E72" s="114"/>
      <c r="F72" s="114"/>
      <c r="G72" s="114"/>
      <c r="H72" s="114"/>
      <c r="I72" s="114"/>
    </row>
    <row r="73" spans="1:9" ht="15">
      <c r="A73" s="114"/>
      <c r="B73" s="114"/>
      <c r="C73" s="114"/>
      <c r="D73" s="114"/>
      <c r="E73" s="114"/>
      <c r="F73" s="114"/>
      <c r="G73" s="114"/>
      <c r="H73" s="114"/>
      <c r="I73" s="114"/>
    </row>
    <row r="74" spans="1:9" ht="15">
      <c r="A74" s="114"/>
      <c r="B74" s="114"/>
      <c r="C74" s="114"/>
      <c r="D74" s="114"/>
      <c r="E74" s="114"/>
      <c r="F74" s="114"/>
      <c r="G74" s="114"/>
      <c r="H74" s="114"/>
      <c r="I74" s="114"/>
    </row>
    <row r="75" spans="1:9" ht="15">
      <c r="A75" s="114"/>
      <c r="B75" s="114"/>
      <c r="C75" s="114"/>
      <c r="D75" s="114"/>
      <c r="E75" s="114"/>
      <c r="F75" s="114"/>
      <c r="G75" s="114"/>
      <c r="H75" s="114"/>
      <c r="I75" s="114"/>
    </row>
    <row r="76" spans="1:9" ht="15">
      <c r="A76" s="114"/>
      <c r="B76" s="114"/>
      <c r="C76" s="114"/>
      <c r="D76" s="114"/>
      <c r="E76" s="114"/>
      <c r="F76" s="114"/>
      <c r="G76" s="114"/>
      <c r="H76" s="114"/>
      <c r="I76" s="114"/>
    </row>
    <row r="77" spans="1:9" ht="15">
      <c r="A77" s="114"/>
      <c r="B77" s="114"/>
      <c r="C77" s="114"/>
      <c r="D77" s="114"/>
      <c r="E77" s="114"/>
      <c r="F77" s="114"/>
      <c r="G77" s="114"/>
      <c r="H77" s="114"/>
      <c r="I77" s="114"/>
    </row>
    <row r="78" spans="1:9" ht="15">
      <c r="A78" s="114"/>
      <c r="B78" s="114"/>
      <c r="C78" s="114"/>
      <c r="D78" s="114"/>
      <c r="E78" s="114"/>
      <c r="F78" s="114"/>
      <c r="G78" s="114"/>
      <c r="H78" s="114"/>
      <c r="I78" s="114"/>
    </row>
    <row r="79" spans="1:9" ht="15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ht="15">
      <c r="A80" s="114"/>
      <c r="B80" s="114"/>
      <c r="C80" s="114"/>
      <c r="D80" s="114"/>
      <c r="E80" s="114"/>
      <c r="F80" s="114"/>
      <c r="G80" s="114"/>
      <c r="H80" s="114"/>
      <c r="I80" s="114"/>
    </row>
    <row r="81" spans="1:9" ht="15">
      <c r="A81" s="114"/>
      <c r="B81" s="114"/>
      <c r="C81" s="114"/>
      <c r="D81" s="114"/>
      <c r="E81" s="114"/>
      <c r="F81" s="114"/>
      <c r="G81" s="114"/>
      <c r="H81" s="114"/>
      <c r="I81" s="114"/>
    </row>
    <row r="82" spans="1:9" ht="15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ht="15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ht="15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ht="15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ht="15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ht="15">
      <c r="A87" s="114"/>
      <c r="B87" s="114"/>
      <c r="C87" s="114"/>
      <c r="D87" s="114"/>
      <c r="E87" s="114"/>
      <c r="F87" s="114"/>
      <c r="G87" s="114"/>
      <c r="H87" s="114"/>
      <c r="I87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6"/>
  <sheetViews>
    <sheetView zoomScalePageLayoutView="0" workbookViewId="0" topLeftCell="A1">
      <selection activeCell="P26" sqref="O26:P26"/>
    </sheetView>
  </sheetViews>
  <sheetFormatPr defaultColWidth="9.140625" defaultRowHeight="15"/>
  <cols>
    <col min="1" max="1" width="5.8515625" style="0" customWidth="1"/>
    <col min="2" max="2" width="5.28125" style="0" customWidth="1"/>
    <col min="3" max="3" width="30.28125" style="0" customWidth="1"/>
    <col min="4" max="4" width="18.8515625" style="0" customWidth="1"/>
    <col min="5" max="7" width="12.28125" style="0" hidden="1" customWidth="1"/>
    <col min="8" max="8" width="14.00390625" style="0" customWidth="1"/>
    <col min="9" max="9" width="13.4218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34" t="s">
        <v>95</v>
      </c>
      <c r="D4" s="34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</row>
    <row r="9" spans="1:12" ht="15.75" thickBot="1">
      <c r="A9" s="99" t="s">
        <v>12</v>
      </c>
      <c r="B9" s="100" t="s">
        <v>13</v>
      </c>
      <c r="C9" s="36"/>
      <c r="D9" s="65">
        <f>E9+F9+G9</f>
        <v>113653</v>
      </c>
      <c r="E9" s="71">
        <f>SUM(E10:E32)</f>
        <v>82826</v>
      </c>
      <c r="F9" s="103">
        <f>SUM(F10:F32)</f>
        <v>19001</v>
      </c>
      <c r="G9" s="104">
        <f>SUM(G10:G32)</f>
        <v>11826</v>
      </c>
      <c r="H9" s="105">
        <f>SUM(H10:H32)</f>
        <v>784</v>
      </c>
      <c r="I9" s="106">
        <f>SUM(I10:I32)</f>
        <v>114437</v>
      </c>
      <c r="L9" s="121"/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4633</v>
      </c>
      <c r="E10" s="67">
        <v>1500</v>
      </c>
      <c r="F10" s="107">
        <v>1700</v>
      </c>
      <c r="G10" s="108">
        <v>1433</v>
      </c>
      <c r="H10" s="109">
        <v>41</v>
      </c>
      <c r="I10" s="110">
        <f aca="true" t="shared" si="1" ref="I10:I45">E10+F10+G10+H10</f>
        <v>4674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4309</v>
      </c>
      <c r="E11" s="68">
        <v>3809</v>
      </c>
      <c r="F11" s="111">
        <v>500</v>
      </c>
      <c r="G11" s="112">
        <v>0</v>
      </c>
      <c r="H11" s="113">
        <v>0</v>
      </c>
      <c r="I11" s="74">
        <f t="shared" si="1"/>
        <v>4309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350</v>
      </c>
      <c r="E13" s="68">
        <v>200</v>
      </c>
      <c r="F13" s="111">
        <v>50</v>
      </c>
      <c r="G13" s="112">
        <v>100</v>
      </c>
      <c r="H13" s="113">
        <v>0</v>
      </c>
      <c r="I13" s="74">
        <f t="shared" si="1"/>
        <v>350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1810</v>
      </c>
      <c r="E14" s="68">
        <v>1000</v>
      </c>
      <c r="F14" s="111">
        <v>360</v>
      </c>
      <c r="G14" s="112">
        <v>450</v>
      </c>
      <c r="H14" s="113">
        <v>8</v>
      </c>
      <c r="I14" s="74">
        <f t="shared" si="1"/>
        <v>1818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160</v>
      </c>
      <c r="E15" s="68">
        <v>0</v>
      </c>
      <c r="F15" s="111">
        <v>160</v>
      </c>
      <c r="G15" s="112">
        <v>0</v>
      </c>
      <c r="H15" s="113">
        <v>9</v>
      </c>
      <c r="I15" s="74">
        <f t="shared" si="1"/>
        <v>169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10044</v>
      </c>
      <c r="E16" s="68">
        <v>3644</v>
      </c>
      <c r="F16" s="111">
        <v>5600</v>
      </c>
      <c r="G16" s="112">
        <v>800</v>
      </c>
      <c r="H16" s="113">
        <v>460</v>
      </c>
      <c r="I16" s="74">
        <f t="shared" si="1"/>
        <v>10504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53550</v>
      </c>
      <c r="E17" s="68">
        <v>45807</v>
      </c>
      <c r="F17" s="111">
        <v>2261</v>
      </c>
      <c r="G17" s="112">
        <v>5482</v>
      </c>
      <c r="H17" s="113">
        <v>128</v>
      </c>
      <c r="I17" s="74">
        <f t="shared" si="1"/>
        <v>53678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17754</v>
      </c>
      <c r="E18" s="69">
        <v>15346</v>
      </c>
      <c r="F18" s="75">
        <v>609</v>
      </c>
      <c r="G18" s="112">
        <v>1799</v>
      </c>
      <c r="H18" s="113">
        <v>11</v>
      </c>
      <c r="I18" s="74">
        <f t="shared" si="1"/>
        <v>17765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2096</v>
      </c>
      <c r="E20" s="69">
        <v>1500</v>
      </c>
      <c r="F20" s="75">
        <v>556</v>
      </c>
      <c r="G20" s="112">
        <v>40</v>
      </c>
      <c r="H20" s="113">
        <v>1</v>
      </c>
      <c r="I20" s="74">
        <f t="shared" si="1"/>
        <v>2097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115</v>
      </c>
      <c r="E21" s="69">
        <v>100</v>
      </c>
      <c r="F21" s="75">
        <v>5</v>
      </c>
      <c r="G21" s="112">
        <v>10</v>
      </c>
      <c r="H21" s="113">
        <v>0</v>
      </c>
      <c r="I21" s="74">
        <f t="shared" si="1"/>
        <v>115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12</v>
      </c>
      <c r="E22" s="68">
        <v>10</v>
      </c>
      <c r="F22" s="111">
        <v>0</v>
      </c>
      <c r="G22" s="112">
        <v>2</v>
      </c>
      <c r="H22" s="113">
        <v>0</v>
      </c>
      <c r="I22" s="74">
        <f t="shared" si="1"/>
        <v>12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12010</v>
      </c>
      <c r="E27" s="69">
        <v>5910</v>
      </c>
      <c r="F27" s="111">
        <v>5000</v>
      </c>
      <c r="G27" s="112">
        <v>1100</v>
      </c>
      <c r="H27" s="113">
        <v>126</v>
      </c>
      <c r="I27" s="74">
        <f t="shared" si="1"/>
        <v>12136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3500</v>
      </c>
      <c r="E28" s="69">
        <v>3500</v>
      </c>
      <c r="F28" s="111">
        <v>0</v>
      </c>
      <c r="G28" s="112">
        <v>0</v>
      </c>
      <c r="H28" s="113">
        <v>0</v>
      </c>
      <c r="I28" s="74">
        <f t="shared" si="1"/>
        <v>3500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10</v>
      </c>
      <c r="E30" s="68">
        <v>0</v>
      </c>
      <c r="F30" s="111">
        <v>0</v>
      </c>
      <c r="G30" s="112">
        <v>10</v>
      </c>
      <c r="H30" s="113">
        <v>0</v>
      </c>
      <c r="I30" s="74">
        <f t="shared" si="1"/>
        <v>10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3300</v>
      </c>
      <c r="E32" s="70">
        <v>500</v>
      </c>
      <c r="F32" s="76">
        <v>2200</v>
      </c>
      <c r="G32" s="77">
        <v>600</v>
      </c>
      <c r="H32" s="78">
        <v>0</v>
      </c>
      <c r="I32" s="79">
        <f t="shared" si="1"/>
        <v>3300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114142</v>
      </c>
      <c r="E33" s="71">
        <f>SUM(E34:E45)</f>
        <v>82826</v>
      </c>
      <c r="F33" s="103">
        <f>SUM(F34:F45)</f>
        <v>19470</v>
      </c>
      <c r="G33" s="104">
        <f>SUM(G34:G45)</f>
        <v>11846</v>
      </c>
      <c r="H33" s="105">
        <f>SUM(H34:H45)</f>
        <v>2548</v>
      </c>
      <c r="I33" s="104">
        <f t="shared" si="1"/>
        <v>116690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20</v>
      </c>
      <c r="E34" s="67">
        <v>0</v>
      </c>
      <c r="F34" s="107">
        <v>20</v>
      </c>
      <c r="G34" s="108">
        <v>0</v>
      </c>
      <c r="H34" s="109">
        <v>0</v>
      </c>
      <c r="I34" s="110">
        <f t="shared" si="1"/>
        <v>20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9700</v>
      </c>
      <c r="E35" s="68">
        <v>0</v>
      </c>
      <c r="F35" s="111">
        <v>9700</v>
      </c>
      <c r="G35" s="112">
        <v>0</v>
      </c>
      <c r="H35" s="113">
        <v>2151</v>
      </c>
      <c r="I35" s="74">
        <f t="shared" si="1"/>
        <v>11851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50</v>
      </c>
      <c r="E36" s="68">
        <v>0</v>
      </c>
      <c r="F36" s="111">
        <v>50</v>
      </c>
      <c r="G36" s="112">
        <v>0</v>
      </c>
      <c r="H36" s="113">
        <v>1</v>
      </c>
      <c r="I36" s="74">
        <f t="shared" si="1"/>
        <v>51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100</v>
      </c>
      <c r="E37" s="68">
        <v>0</v>
      </c>
      <c r="F37" s="111">
        <v>100</v>
      </c>
      <c r="G37" s="112">
        <v>0</v>
      </c>
      <c r="H37" s="113">
        <v>0</v>
      </c>
      <c r="I37" s="74">
        <f t="shared" si="1"/>
        <v>100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2200</v>
      </c>
      <c r="E39" s="68">
        <v>0</v>
      </c>
      <c r="F39" s="111">
        <v>2200</v>
      </c>
      <c r="G39" s="112">
        <v>0</v>
      </c>
      <c r="H39" s="113">
        <v>128</v>
      </c>
      <c r="I39" s="74">
        <f t="shared" si="1"/>
        <v>2328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8900</v>
      </c>
      <c r="E40" s="68">
        <v>3000</v>
      </c>
      <c r="F40" s="111">
        <v>5900</v>
      </c>
      <c r="G40" s="112">
        <v>0</v>
      </c>
      <c r="H40" s="113">
        <v>268</v>
      </c>
      <c r="I40" s="74">
        <f t="shared" si="1"/>
        <v>9168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11846</v>
      </c>
      <c r="E43" s="68">
        <v>0</v>
      </c>
      <c r="F43" s="111">
        <v>0</v>
      </c>
      <c r="G43" s="112">
        <v>11846</v>
      </c>
      <c r="H43" s="113">
        <v>0</v>
      </c>
      <c r="I43" s="74">
        <f t="shared" si="1"/>
        <v>11846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79826</v>
      </c>
      <c r="E44" s="72">
        <v>79826</v>
      </c>
      <c r="F44" s="83">
        <v>0</v>
      </c>
      <c r="G44" s="112">
        <v>0</v>
      </c>
      <c r="H44" s="113">
        <v>0</v>
      </c>
      <c r="I44" s="74">
        <f t="shared" si="1"/>
        <v>79826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1500</v>
      </c>
      <c r="E45" s="70">
        <v>0</v>
      </c>
      <c r="F45" s="76">
        <v>1500</v>
      </c>
      <c r="G45" s="77">
        <v>0</v>
      </c>
      <c r="H45" s="78">
        <v>0</v>
      </c>
      <c r="I45" s="79">
        <f t="shared" si="1"/>
        <v>1500</v>
      </c>
    </row>
    <row r="46" spans="1:9" ht="15.75" thickBot="1">
      <c r="A46" s="85">
        <f t="shared" si="2"/>
        <v>13</v>
      </c>
      <c r="B46" s="50" t="s">
        <v>84</v>
      </c>
      <c r="C46" s="63"/>
      <c r="D46" s="123">
        <f t="shared" si="0"/>
        <v>489</v>
      </c>
      <c r="E46" s="39">
        <f>E33-E9</f>
        <v>0</v>
      </c>
      <c r="F46" s="88">
        <f>F33-F9</f>
        <v>469</v>
      </c>
      <c r="G46" s="89">
        <f>G33-G9</f>
        <v>20</v>
      </c>
      <c r="H46" s="122">
        <f>H33-H9</f>
        <v>1764</v>
      </c>
      <c r="I46" s="89">
        <f>I33-I9</f>
        <v>2253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5.57421875" style="0" customWidth="1"/>
    <col min="2" max="2" width="5.00390625" style="0" customWidth="1"/>
    <col min="3" max="3" width="30.140625" style="0" customWidth="1"/>
    <col min="4" max="4" width="15.140625" style="0" customWidth="1"/>
    <col min="5" max="5" width="12.00390625" style="0" hidden="1" customWidth="1"/>
    <col min="6" max="6" width="12.421875" style="0" hidden="1" customWidth="1"/>
    <col min="7" max="7" width="13.8515625" style="0" hidden="1" customWidth="1"/>
    <col min="8" max="9" width="13.28125" style="0" customWidth="1"/>
  </cols>
  <sheetData>
    <row r="2" spans="1:10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  <c r="J2" s="114"/>
    </row>
    <row r="3" spans="1:10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  <c r="J3" s="114"/>
    </row>
    <row r="4" spans="1:10" ht="15">
      <c r="A4" s="119"/>
      <c r="B4" s="116"/>
      <c r="C4" s="34" t="s">
        <v>96</v>
      </c>
      <c r="D4" s="34"/>
      <c r="E4" s="116"/>
      <c r="F4" s="116"/>
      <c r="G4" s="116"/>
      <c r="H4" s="118"/>
      <c r="I4" s="118"/>
      <c r="J4" s="114"/>
    </row>
    <row r="5" spans="1:10" ht="15.75" thickBot="1">
      <c r="A5" s="119"/>
      <c r="B5" s="116"/>
      <c r="C5" s="118"/>
      <c r="D5" s="118"/>
      <c r="E5" s="116"/>
      <c r="F5" s="116"/>
      <c r="G5" s="116"/>
      <c r="H5" s="118"/>
      <c r="I5" s="118"/>
      <c r="J5" s="114"/>
    </row>
    <row r="6" spans="1:10" ht="15" customHeight="1">
      <c r="A6" s="184" t="s">
        <v>1</v>
      </c>
      <c r="B6" s="5" t="s">
        <v>5</v>
      </c>
      <c r="C6" s="64" t="s">
        <v>6</v>
      </c>
      <c r="D6" s="5" t="s">
        <v>88</v>
      </c>
      <c r="E6" s="186" t="s">
        <v>2</v>
      </c>
      <c r="F6" s="187"/>
      <c r="G6" s="5" t="s">
        <v>3</v>
      </c>
      <c r="H6" s="16" t="s">
        <v>90</v>
      </c>
      <c r="I6" s="5" t="s">
        <v>4</v>
      </c>
      <c r="J6" s="114"/>
    </row>
    <row r="7" spans="1:10" ht="15">
      <c r="A7" s="185"/>
      <c r="B7" s="93"/>
      <c r="C7" s="55"/>
      <c r="D7" s="93"/>
      <c r="E7" s="37" t="s">
        <v>7</v>
      </c>
      <c r="F7" s="120" t="s">
        <v>8</v>
      </c>
      <c r="G7" s="93" t="s">
        <v>9</v>
      </c>
      <c r="H7" s="94" t="s">
        <v>89</v>
      </c>
      <c r="I7" s="93"/>
      <c r="J7" s="114"/>
    </row>
    <row r="8" spans="1:10" ht="15.75" thickBot="1">
      <c r="A8" s="41" t="s">
        <v>10</v>
      </c>
      <c r="B8" s="42" t="s">
        <v>11</v>
      </c>
      <c r="C8" s="56" t="s">
        <v>86</v>
      </c>
      <c r="D8" s="97">
        <v>1</v>
      </c>
      <c r="E8" s="38">
        <v>1</v>
      </c>
      <c r="F8" s="95">
        <v>2</v>
      </c>
      <c r="G8" s="97">
        <v>3</v>
      </c>
      <c r="H8" s="98">
        <v>2</v>
      </c>
      <c r="I8" s="97">
        <v>3</v>
      </c>
      <c r="J8" s="114"/>
    </row>
    <row r="9" spans="1:10" ht="15.75" thickBot="1">
      <c r="A9" s="99" t="s">
        <v>12</v>
      </c>
      <c r="B9" s="100" t="s">
        <v>13</v>
      </c>
      <c r="C9" s="36"/>
      <c r="D9" s="65">
        <f>E9+F9+G9</f>
        <v>37767</v>
      </c>
      <c r="E9" s="71">
        <f>SUM(E10:E32)</f>
        <v>27151</v>
      </c>
      <c r="F9" s="103">
        <f>SUM(F10:F32)</f>
        <v>750</v>
      </c>
      <c r="G9" s="104">
        <f>SUM(G10:G32)</f>
        <v>9866</v>
      </c>
      <c r="H9" s="105">
        <f>SUM(H10:H32)</f>
        <v>43</v>
      </c>
      <c r="I9" s="106">
        <f>SUM(I10:I32)</f>
        <v>37810</v>
      </c>
      <c r="J9" s="114"/>
    </row>
    <row r="10" spans="1:10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1529</v>
      </c>
      <c r="E10" s="67">
        <v>980</v>
      </c>
      <c r="F10" s="107">
        <v>82</v>
      </c>
      <c r="G10" s="108">
        <v>467</v>
      </c>
      <c r="H10" s="109">
        <v>18</v>
      </c>
      <c r="I10" s="110">
        <f aca="true" t="shared" si="1" ref="I10:I45">E10+F10+G10+H10</f>
        <v>1547</v>
      </c>
      <c r="J10" s="114"/>
    </row>
    <row r="11" spans="1:10" ht="15">
      <c r="A11" s="44">
        <v>2</v>
      </c>
      <c r="B11" s="47" t="s">
        <v>16</v>
      </c>
      <c r="C11" s="58" t="s">
        <v>17</v>
      </c>
      <c r="D11" s="40">
        <f t="shared" si="0"/>
        <v>1688</v>
      </c>
      <c r="E11" s="68">
        <v>1086</v>
      </c>
      <c r="F11" s="111">
        <v>121</v>
      </c>
      <c r="G11" s="112">
        <v>481</v>
      </c>
      <c r="H11" s="113">
        <v>0</v>
      </c>
      <c r="I11" s="74">
        <f t="shared" si="1"/>
        <v>1688</v>
      </c>
      <c r="J11" s="114"/>
    </row>
    <row r="12" spans="1:10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30</v>
      </c>
      <c r="E12" s="68">
        <v>30</v>
      </c>
      <c r="F12" s="111">
        <v>0</v>
      </c>
      <c r="G12" s="112">
        <v>0</v>
      </c>
      <c r="H12" s="113">
        <v>0</v>
      </c>
      <c r="I12" s="74">
        <f t="shared" si="1"/>
        <v>30</v>
      </c>
      <c r="J12" s="114"/>
    </row>
    <row r="13" spans="1:10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418</v>
      </c>
      <c r="E13" s="68">
        <v>300</v>
      </c>
      <c r="F13" s="111">
        <v>118</v>
      </c>
      <c r="G13" s="112">
        <v>0</v>
      </c>
      <c r="H13" s="113">
        <v>0</v>
      </c>
      <c r="I13" s="74">
        <f t="shared" si="1"/>
        <v>418</v>
      </c>
      <c r="J13" s="114"/>
    </row>
    <row r="14" spans="1:10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210</v>
      </c>
      <c r="E14" s="68">
        <v>150</v>
      </c>
      <c r="F14" s="111">
        <v>0</v>
      </c>
      <c r="G14" s="112">
        <v>60</v>
      </c>
      <c r="H14" s="113">
        <v>0</v>
      </c>
      <c r="I14" s="74">
        <f>E14+G14</f>
        <v>210</v>
      </c>
      <c r="J14" s="114"/>
    </row>
    <row r="15" spans="1:10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50</v>
      </c>
      <c r="E15" s="68">
        <v>0</v>
      </c>
      <c r="F15" s="111">
        <v>50</v>
      </c>
      <c r="G15" s="112">
        <v>0</v>
      </c>
      <c r="H15" s="113">
        <v>0</v>
      </c>
      <c r="I15" s="74">
        <f t="shared" si="1"/>
        <v>50</v>
      </c>
      <c r="J15" s="114"/>
    </row>
    <row r="16" spans="1:10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3740</v>
      </c>
      <c r="E16" s="68">
        <v>2677</v>
      </c>
      <c r="F16" s="111">
        <v>379</v>
      </c>
      <c r="G16" s="112">
        <v>684</v>
      </c>
      <c r="H16" s="113">
        <v>0</v>
      </c>
      <c r="I16" s="74">
        <f t="shared" si="1"/>
        <v>3740</v>
      </c>
      <c r="J16" s="114"/>
    </row>
    <row r="17" spans="1:10" ht="15">
      <c r="A17" s="44">
        <v>8</v>
      </c>
      <c r="B17" s="47" t="s">
        <v>28</v>
      </c>
      <c r="C17" s="58" t="s">
        <v>29</v>
      </c>
      <c r="D17" s="40">
        <f t="shared" si="0"/>
        <v>22581</v>
      </c>
      <c r="E17" s="68">
        <v>16481</v>
      </c>
      <c r="F17" s="111">
        <v>0</v>
      </c>
      <c r="G17" s="112">
        <v>6100</v>
      </c>
      <c r="H17" s="113">
        <v>5</v>
      </c>
      <c r="I17" s="74">
        <f t="shared" si="1"/>
        <v>22586</v>
      </c>
      <c r="J17" s="114"/>
    </row>
    <row r="18" spans="1:10" ht="15">
      <c r="A18" s="44">
        <v>9</v>
      </c>
      <c r="B18" s="47" t="s">
        <v>30</v>
      </c>
      <c r="C18" s="58" t="s">
        <v>31</v>
      </c>
      <c r="D18" s="40">
        <f t="shared" si="0"/>
        <v>7268</v>
      </c>
      <c r="E18" s="69">
        <v>5194</v>
      </c>
      <c r="F18" s="75">
        <v>0</v>
      </c>
      <c r="G18" s="112">
        <v>2074</v>
      </c>
      <c r="H18" s="113">
        <v>2</v>
      </c>
      <c r="I18" s="74">
        <f t="shared" si="1"/>
        <v>7270</v>
      </c>
      <c r="J18" s="114"/>
    </row>
    <row r="19" spans="1:10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  <c r="J19" s="114"/>
    </row>
    <row r="20" spans="1:10" ht="15">
      <c r="A20" s="44">
        <v>11</v>
      </c>
      <c r="B20" s="47" t="s">
        <v>34</v>
      </c>
      <c r="C20" s="58" t="s">
        <v>35</v>
      </c>
      <c r="D20" s="40">
        <f t="shared" si="0"/>
        <v>675</v>
      </c>
      <c r="E20" s="69">
        <v>675</v>
      </c>
      <c r="F20" s="75">
        <v>0</v>
      </c>
      <c r="G20" s="112">
        <v>0</v>
      </c>
      <c r="H20" s="113">
        <v>0</v>
      </c>
      <c r="I20" s="74">
        <f t="shared" si="1"/>
        <v>675</v>
      </c>
      <c r="J20" s="114"/>
    </row>
    <row r="21" spans="1:10" ht="15">
      <c r="A21" s="44">
        <v>12</v>
      </c>
      <c r="B21" s="48" t="s">
        <v>36</v>
      </c>
      <c r="C21" s="58" t="s">
        <v>37</v>
      </c>
      <c r="D21" s="40">
        <f t="shared" si="0"/>
        <v>0</v>
      </c>
      <c r="E21" s="69">
        <v>0</v>
      </c>
      <c r="F21" s="75">
        <v>0</v>
      </c>
      <c r="G21" s="112">
        <v>0</v>
      </c>
      <c r="H21" s="113">
        <v>0</v>
      </c>
      <c r="I21" s="74">
        <f t="shared" si="1"/>
        <v>0</v>
      </c>
      <c r="J21" s="114"/>
    </row>
    <row r="22" spans="1:10" ht="15">
      <c r="A22" s="44">
        <v>13</v>
      </c>
      <c r="B22" s="47" t="s">
        <v>38</v>
      </c>
      <c r="C22" s="58" t="s">
        <v>39</v>
      </c>
      <c r="D22" s="40">
        <f t="shared" si="0"/>
        <v>2</v>
      </c>
      <c r="E22" s="68">
        <v>2</v>
      </c>
      <c r="F22" s="111">
        <v>0</v>
      </c>
      <c r="G22" s="112">
        <v>0</v>
      </c>
      <c r="H22" s="113">
        <v>0</v>
      </c>
      <c r="I22" s="74">
        <f t="shared" si="1"/>
        <v>2</v>
      </c>
      <c r="J22" s="114"/>
    </row>
    <row r="23" spans="1:10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  <c r="J23" s="114"/>
    </row>
    <row r="24" spans="1:10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  <c r="J24" s="114"/>
    </row>
    <row r="25" spans="1:10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0</v>
      </c>
      <c r="E25" s="68">
        <v>0</v>
      </c>
      <c r="F25" s="111">
        <v>0</v>
      </c>
      <c r="G25" s="112">
        <v>0</v>
      </c>
      <c r="H25" s="113">
        <v>0</v>
      </c>
      <c r="I25" s="74">
        <f t="shared" si="1"/>
        <v>0</v>
      </c>
      <c r="J25" s="114"/>
    </row>
    <row r="26" spans="1:10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  <c r="J26" s="114"/>
    </row>
    <row r="27" spans="1:10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-713</v>
      </c>
      <c r="E27" s="69">
        <v>-713</v>
      </c>
      <c r="F27" s="111">
        <v>0</v>
      </c>
      <c r="G27" s="112">
        <v>0</v>
      </c>
      <c r="H27" s="113">
        <v>0</v>
      </c>
      <c r="I27" s="74">
        <f t="shared" si="1"/>
        <v>-713</v>
      </c>
      <c r="J27" s="114"/>
    </row>
    <row r="28" spans="1:10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289</v>
      </c>
      <c r="E28" s="69">
        <v>289</v>
      </c>
      <c r="F28" s="111">
        <v>0</v>
      </c>
      <c r="G28" s="112">
        <v>0</v>
      </c>
      <c r="H28" s="113">
        <v>18</v>
      </c>
      <c r="I28" s="74">
        <f t="shared" si="1"/>
        <v>307</v>
      </c>
      <c r="J28" s="114"/>
    </row>
    <row r="29" spans="1:10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  <c r="J29" s="114"/>
    </row>
    <row r="30" spans="1:10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0</v>
      </c>
      <c r="E30" s="68">
        <v>0</v>
      </c>
      <c r="F30" s="111">
        <v>0</v>
      </c>
      <c r="G30" s="112">
        <v>0</v>
      </c>
      <c r="H30" s="113">
        <v>0</v>
      </c>
      <c r="I30" s="74">
        <f t="shared" si="1"/>
        <v>0</v>
      </c>
      <c r="J30" s="114"/>
    </row>
    <row r="31" spans="1:10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  <c r="J31" s="114"/>
    </row>
    <row r="32" spans="1:10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0</v>
      </c>
      <c r="E32" s="70">
        <v>0</v>
      </c>
      <c r="F32" s="76">
        <v>0</v>
      </c>
      <c r="G32" s="77">
        <v>0</v>
      </c>
      <c r="H32" s="78">
        <v>0</v>
      </c>
      <c r="I32" s="79">
        <f t="shared" si="1"/>
        <v>0</v>
      </c>
      <c r="J32" s="114"/>
    </row>
    <row r="33" spans="1:10" ht="15.75" thickBot="1">
      <c r="A33" s="80" t="s">
        <v>60</v>
      </c>
      <c r="B33" s="81" t="s">
        <v>61</v>
      </c>
      <c r="C33" s="66"/>
      <c r="D33" s="65">
        <f t="shared" si="0"/>
        <v>39095</v>
      </c>
      <c r="E33" s="71">
        <f>SUM(E34:E45)</f>
        <v>28479</v>
      </c>
      <c r="F33" s="103">
        <f>SUM(F34:F45)</f>
        <v>750</v>
      </c>
      <c r="G33" s="104">
        <f>SUM(G34:G45)</f>
        <v>9866</v>
      </c>
      <c r="H33" s="105">
        <f>SUM(H34:H45)</f>
        <v>47</v>
      </c>
      <c r="I33" s="104">
        <f t="shared" si="1"/>
        <v>39142</v>
      </c>
      <c r="J33" s="114"/>
    </row>
    <row r="34" spans="1:10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  <c r="J34" s="114"/>
    </row>
    <row r="35" spans="1:10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0</v>
      </c>
      <c r="E35" s="68">
        <v>0</v>
      </c>
      <c r="F35" s="111">
        <v>0</v>
      </c>
      <c r="G35" s="112">
        <v>0</v>
      </c>
      <c r="H35" s="113">
        <v>20</v>
      </c>
      <c r="I35" s="74">
        <f t="shared" si="1"/>
        <v>20</v>
      </c>
      <c r="J35" s="114"/>
    </row>
    <row r="36" spans="1:10" ht="15">
      <c r="A36" s="44">
        <v>3</v>
      </c>
      <c r="B36" s="47" t="s">
        <v>66</v>
      </c>
      <c r="C36" s="58" t="s">
        <v>67</v>
      </c>
      <c r="D36" s="40">
        <f t="shared" si="0"/>
        <v>250</v>
      </c>
      <c r="E36" s="68">
        <v>0</v>
      </c>
      <c r="F36" s="111">
        <v>250</v>
      </c>
      <c r="G36" s="112">
        <v>0</v>
      </c>
      <c r="H36" s="113">
        <v>27</v>
      </c>
      <c r="I36" s="74">
        <f t="shared" si="1"/>
        <v>277</v>
      </c>
      <c r="J36" s="114"/>
    </row>
    <row r="37" spans="1:10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  <c r="J37" s="114"/>
    </row>
    <row r="38" spans="1:10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0</v>
      </c>
      <c r="E38" s="68">
        <v>0</v>
      </c>
      <c r="F38" s="111">
        <v>0</v>
      </c>
      <c r="G38" s="112">
        <v>0</v>
      </c>
      <c r="H38" s="113">
        <v>0</v>
      </c>
      <c r="I38" s="74">
        <f t="shared" si="1"/>
        <v>0</v>
      </c>
      <c r="J38" s="114"/>
    </row>
    <row r="39" spans="1:10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0</v>
      </c>
      <c r="E39" s="68">
        <v>0</v>
      </c>
      <c r="F39" s="111">
        <v>0</v>
      </c>
      <c r="G39" s="112">
        <v>0</v>
      </c>
      <c r="H39" s="113">
        <v>0</v>
      </c>
      <c r="I39" s="74">
        <f t="shared" si="1"/>
        <v>0</v>
      </c>
      <c r="J39" s="114"/>
    </row>
    <row r="40" spans="1:10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642</v>
      </c>
      <c r="E40" s="68">
        <v>142</v>
      </c>
      <c r="F40" s="111">
        <v>500</v>
      </c>
      <c r="G40" s="112">
        <v>0</v>
      </c>
      <c r="H40" s="113">
        <v>0</v>
      </c>
      <c r="I40" s="74">
        <f t="shared" si="1"/>
        <v>642</v>
      </c>
      <c r="J40" s="114"/>
    </row>
    <row r="41" spans="1:10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  <c r="J41" s="114"/>
    </row>
    <row r="42" spans="1:10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  <c r="J42" s="114"/>
    </row>
    <row r="43" spans="1:10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9866</v>
      </c>
      <c r="E43" s="68">
        <v>0</v>
      </c>
      <c r="F43" s="111">
        <v>0</v>
      </c>
      <c r="G43" s="112">
        <v>9866</v>
      </c>
      <c r="H43" s="113">
        <v>0</v>
      </c>
      <c r="I43" s="74">
        <f t="shared" si="1"/>
        <v>9866</v>
      </c>
      <c r="J43" s="114"/>
    </row>
    <row r="44" spans="1:10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28337</v>
      </c>
      <c r="E44" s="72">
        <v>28337</v>
      </c>
      <c r="F44" s="83">
        <v>0</v>
      </c>
      <c r="G44" s="112">
        <v>0</v>
      </c>
      <c r="H44" s="113">
        <v>0</v>
      </c>
      <c r="I44" s="74">
        <f t="shared" si="1"/>
        <v>28337</v>
      </c>
      <c r="J44" s="114"/>
    </row>
    <row r="45" spans="1:10" ht="15.75" thickBot="1">
      <c r="A45" s="45">
        <f t="shared" si="2"/>
        <v>12</v>
      </c>
      <c r="B45" s="51">
        <v>720</v>
      </c>
      <c r="C45" s="62" t="s">
        <v>83</v>
      </c>
      <c r="D45" s="52">
        <f t="shared" si="0"/>
        <v>0</v>
      </c>
      <c r="E45" s="70">
        <v>0</v>
      </c>
      <c r="F45" s="76">
        <v>0</v>
      </c>
      <c r="G45" s="77">
        <v>0</v>
      </c>
      <c r="H45" s="78">
        <v>0</v>
      </c>
      <c r="I45" s="79">
        <f t="shared" si="1"/>
        <v>0</v>
      </c>
      <c r="J45" s="114"/>
    </row>
    <row r="46" spans="1:10" ht="15.75" thickBot="1">
      <c r="A46" s="85">
        <f t="shared" si="2"/>
        <v>13</v>
      </c>
      <c r="B46" s="50" t="s">
        <v>84</v>
      </c>
      <c r="C46" s="63"/>
      <c r="D46" s="123">
        <f t="shared" si="0"/>
        <v>1328</v>
      </c>
      <c r="E46" s="39">
        <f>E33-E9</f>
        <v>1328</v>
      </c>
      <c r="F46" s="88">
        <f>F33-F9</f>
        <v>0</v>
      </c>
      <c r="G46" s="89">
        <f>G33-G9</f>
        <v>0</v>
      </c>
      <c r="H46" s="90">
        <f>H33-H9</f>
        <v>4</v>
      </c>
      <c r="I46" s="89">
        <f>I33-I9</f>
        <v>1332</v>
      </c>
      <c r="J46" s="114"/>
    </row>
    <row r="47" spans="1:10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7">
      <selection activeCell="L45" sqref="K45:L45"/>
    </sheetView>
  </sheetViews>
  <sheetFormatPr defaultColWidth="9.140625" defaultRowHeight="15"/>
  <cols>
    <col min="1" max="1" width="6.00390625" style="0" customWidth="1"/>
    <col min="2" max="2" width="5.28125" style="0" customWidth="1"/>
    <col min="3" max="3" width="29.7109375" style="0" customWidth="1"/>
    <col min="4" max="4" width="15.8515625" style="0" customWidth="1"/>
    <col min="5" max="5" width="13.7109375" style="0" hidden="1" customWidth="1"/>
    <col min="6" max="6" width="14.28125" style="0" hidden="1" customWidth="1"/>
    <col min="7" max="7" width="16.421875" style="0" hidden="1" customWidth="1"/>
    <col min="8" max="8" width="13.8515625" style="0" customWidth="1"/>
    <col min="9" max="9" width="12.7109375" style="0" customWidth="1"/>
  </cols>
  <sheetData>
    <row r="2" spans="1:9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</row>
    <row r="3" spans="1:9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</row>
    <row r="4" spans="1:9" ht="15">
      <c r="A4" s="119"/>
      <c r="B4" s="116"/>
      <c r="C4" s="117" t="s">
        <v>97</v>
      </c>
      <c r="D4" s="117"/>
      <c r="E4" s="116"/>
      <c r="F4" s="116"/>
      <c r="G4" s="116"/>
      <c r="H4" s="118"/>
      <c r="I4" s="118"/>
    </row>
    <row r="5" spans="1:9" ht="15.75" thickBot="1">
      <c r="A5" s="119"/>
      <c r="B5" s="116"/>
      <c r="C5" s="118"/>
      <c r="D5" s="118"/>
      <c r="E5" s="116"/>
      <c r="F5" s="116"/>
      <c r="G5" s="116"/>
      <c r="H5" s="118"/>
      <c r="I5" s="118"/>
    </row>
    <row r="6" spans="1:9" ht="15">
      <c r="A6" s="184" t="s">
        <v>1</v>
      </c>
      <c r="B6" s="5" t="s">
        <v>5</v>
      </c>
      <c r="C6" s="16" t="s">
        <v>6</v>
      </c>
      <c r="D6" s="5" t="s">
        <v>88</v>
      </c>
      <c r="E6" s="191" t="s">
        <v>2</v>
      </c>
      <c r="F6" s="187"/>
      <c r="G6" s="5" t="s">
        <v>3</v>
      </c>
      <c r="H6" s="16" t="s">
        <v>90</v>
      </c>
      <c r="I6" s="5" t="s">
        <v>4</v>
      </c>
    </row>
    <row r="7" spans="1:9" ht="15">
      <c r="A7" s="185"/>
      <c r="B7" s="93"/>
      <c r="C7" s="94"/>
      <c r="D7" s="93"/>
      <c r="E7" s="92" t="s">
        <v>7</v>
      </c>
      <c r="F7" s="120" t="s">
        <v>8</v>
      </c>
      <c r="G7" s="93" t="s">
        <v>9</v>
      </c>
      <c r="H7" s="94" t="s">
        <v>89</v>
      </c>
      <c r="I7" s="93"/>
    </row>
    <row r="8" spans="1:9" ht="15.75" thickBot="1">
      <c r="A8" s="41" t="s">
        <v>10</v>
      </c>
      <c r="B8" s="42" t="s">
        <v>11</v>
      </c>
      <c r="C8" s="98" t="s">
        <v>86</v>
      </c>
      <c r="D8" s="42">
        <v>1</v>
      </c>
      <c r="E8" s="96">
        <v>1</v>
      </c>
      <c r="F8" s="95">
        <v>2</v>
      </c>
      <c r="G8" s="97">
        <v>3</v>
      </c>
      <c r="H8" s="98">
        <v>2</v>
      </c>
      <c r="I8" s="97">
        <v>3</v>
      </c>
    </row>
    <row r="9" spans="1:9" ht="15.75" thickBot="1">
      <c r="A9" s="99" t="s">
        <v>12</v>
      </c>
      <c r="B9" s="100" t="s">
        <v>13</v>
      </c>
      <c r="C9" s="36"/>
      <c r="D9" s="65">
        <f>E9+F9+G9</f>
        <v>67925</v>
      </c>
      <c r="E9" s="71">
        <f>SUM(E10:E32)</f>
        <v>52236</v>
      </c>
      <c r="F9" s="103">
        <f>SUM(F10:F32)</f>
        <v>9895</v>
      </c>
      <c r="G9" s="104">
        <f>SUM(G10:G32)</f>
        <v>5794</v>
      </c>
      <c r="H9" s="105">
        <f>SUM(H10:H32)</f>
        <v>0</v>
      </c>
      <c r="I9" s="106">
        <f>SUM(I10:I32)</f>
        <v>67925</v>
      </c>
    </row>
    <row r="10" spans="1:9" ht="15">
      <c r="A10" s="43">
        <v>1</v>
      </c>
      <c r="B10" s="46" t="s">
        <v>14</v>
      </c>
      <c r="C10" s="57" t="s">
        <v>15</v>
      </c>
      <c r="D10" s="53">
        <f aca="true" t="shared" si="0" ref="D10:D46">E10+F10+G10</f>
        <v>859</v>
      </c>
      <c r="E10" s="67">
        <v>240</v>
      </c>
      <c r="F10" s="107">
        <v>15</v>
      </c>
      <c r="G10" s="108">
        <v>604</v>
      </c>
      <c r="H10" s="109">
        <v>0</v>
      </c>
      <c r="I10" s="110">
        <f aca="true" t="shared" si="1" ref="I10:I45">E10+F10+G10+H10</f>
        <v>859</v>
      </c>
    </row>
    <row r="11" spans="1:9" ht="15">
      <c r="A11" s="44">
        <v>2</v>
      </c>
      <c r="B11" s="47" t="s">
        <v>16</v>
      </c>
      <c r="C11" s="58" t="s">
        <v>17</v>
      </c>
      <c r="D11" s="40">
        <f t="shared" si="0"/>
        <v>1553</v>
      </c>
      <c r="E11" s="68">
        <v>1553</v>
      </c>
      <c r="F11" s="111">
        <v>0</v>
      </c>
      <c r="G11" s="112">
        <v>0</v>
      </c>
      <c r="H11" s="113">
        <v>0</v>
      </c>
      <c r="I11" s="74">
        <f t="shared" si="1"/>
        <v>1553</v>
      </c>
    </row>
    <row r="12" spans="1:9" ht="15">
      <c r="A12" s="44">
        <f aca="true" t="shared" si="2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>
        <v>0</v>
      </c>
      <c r="F12" s="111">
        <v>0</v>
      </c>
      <c r="G12" s="112">
        <v>0</v>
      </c>
      <c r="H12" s="113">
        <v>0</v>
      </c>
      <c r="I12" s="74">
        <f t="shared" si="1"/>
        <v>0</v>
      </c>
    </row>
    <row r="13" spans="1:9" ht="15">
      <c r="A13" s="44">
        <f t="shared" si="2"/>
        <v>4</v>
      </c>
      <c r="B13" s="47" t="s">
        <v>20</v>
      </c>
      <c r="C13" s="58" t="s">
        <v>21</v>
      </c>
      <c r="D13" s="40">
        <f t="shared" si="0"/>
        <v>367</v>
      </c>
      <c r="E13" s="68">
        <v>350</v>
      </c>
      <c r="F13" s="111">
        <v>17</v>
      </c>
      <c r="G13" s="112">
        <v>0</v>
      </c>
      <c r="H13" s="113">
        <v>0</v>
      </c>
      <c r="I13" s="74">
        <f t="shared" si="1"/>
        <v>367</v>
      </c>
    </row>
    <row r="14" spans="1:9" ht="15">
      <c r="A14" s="44">
        <f t="shared" si="2"/>
        <v>5</v>
      </c>
      <c r="B14" s="47" t="s">
        <v>22</v>
      </c>
      <c r="C14" s="58" t="s">
        <v>23</v>
      </c>
      <c r="D14" s="40">
        <f t="shared" si="0"/>
        <v>1130</v>
      </c>
      <c r="E14" s="68">
        <v>380</v>
      </c>
      <c r="F14" s="111">
        <v>250</v>
      </c>
      <c r="G14" s="112">
        <v>500</v>
      </c>
      <c r="H14" s="113">
        <v>0</v>
      </c>
      <c r="I14" s="74">
        <f t="shared" si="1"/>
        <v>1130</v>
      </c>
    </row>
    <row r="15" spans="1:9" ht="15">
      <c r="A15" s="44">
        <f t="shared" si="2"/>
        <v>6</v>
      </c>
      <c r="B15" s="47" t="s">
        <v>24</v>
      </c>
      <c r="C15" s="58" t="s">
        <v>25</v>
      </c>
      <c r="D15" s="40">
        <f t="shared" si="0"/>
        <v>150</v>
      </c>
      <c r="E15" s="68">
        <v>0</v>
      </c>
      <c r="F15" s="111">
        <v>150</v>
      </c>
      <c r="G15" s="112">
        <v>0</v>
      </c>
      <c r="H15" s="113">
        <v>0</v>
      </c>
      <c r="I15" s="74">
        <f t="shared" si="1"/>
        <v>150</v>
      </c>
    </row>
    <row r="16" spans="1:9" ht="15">
      <c r="A16" s="44">
        <f t="shared" si="2"/>
        <v>7</v>
      </c>
      <c r="B16" s="47" t="s">
        <v>26</v>
      </c>
      <c r="C16" s="58" t="s">
        <v>27</v>
      </c>
      <c r="D16" s="40">
        <f t="shared" si="0"/>
        <v>2400</v>
      </c>
      <c r="E16" s="68">
        <v>900</v>
      </c>
      <c r="F16" s="111">
        <v>1500</v>
      </c>
      <c r="G16" s="112">
        <v>0</v>
      </c>
      <c r="H16" s="113">
        <v>0</v>
      </c>
      <c r="I16" s="74">
        <f t="shared" si="1"/>
        <v>2400</v>
      </c>
    </row>
    <row r="17" spans="1:9" ht="15">
      <c r="A17" s="44">
        <v>8</v>
      </c>
      <c r="B17" s="47" t="s">
        <v>28</v>
      </c>
      <c r="C17" s="58" t="s">
        <v>29</v>
      </c>
      <c r="D17" s="40">
        <f t="shared" si="0"/>
        <v>36785</v>
      </c>
      <c r="E17" s="68">
        <v>31399</v>
      </c>
      <c r="F17" s="111">
        <v>1886</v>
      </c>
      <c r="G17" s="112">
        <v>3500</v>
      </c>
      <c r="H17" s="113">
        <v>0</v>
      </c>
      <c r="I17" s="74">
        <f t="shared" si="1"/>
        <v>36785</v>
      </c>
    </row>
    <row r="18" spans="1:9" ht="15">
      <c r="A18" s="44">
        <v>9</v>
      </c>
      <c r="B18" s="47" t="s">
        <v>30</v>
      </c>
      <c r="C18" s="58" t="s">
        <v>31</v>
      </c>
      <c r="D18" s="40">
        <f t="shared" si="0"/>
        <v>11584</v>
      </c>
      <c r="E18" s="69">
        <v>10291</v>
      </c>
      <c r="F18" s="75">
        <v>418</v>
      </c>
      <c r="G18" s="112">
        <v>875</v>
      </c>
      <c r="H18" s="113">
        <v>0</v>
      </c>
      <c r="I18" s="74">
        <f t="shared" si="1"/>
        <v>11584</v>
      </c>
    </row>
    <row r="19" spans="1:9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>
        <v>0</v>
      </c>
      <c r="F19" s="75">
        <v>0</v>
      </c>
      <c r="G19" s="112">
        <v>0</v>
      </c>
      <c r="H19" s="113">
        <v>0</v>
      </c>
      <c r="I19" s="74">
        <f t="shared" si="1"/>
        <v>0</v>
      </c>
    </row>
    <row r="20" spans="1:9" ht="15">
      <c r="A20" s="44">
        <v>11</v>
      </c>
      <c r="B20" s="47" t="s">
        <v>34</v>
      </c>
      <c r="C20" s="58" t="s">
        <v>35</v>
      </c>
      <c r="D20" s="40">
        <f t="shared" si="0"/>
        <v>1806</v>
      </c>
      <c r="E20" s="69">
        <v>704</v>
      </c>
      <c r="F20" s="75">
        <v>787</v>
      </c>
      <c r="G20" s="112">
        <v>315</v>
      </c>
      <c r="H20" s="113">
        <v>0</v>
      </c>
      <c r="I20" s="74">
        <f t="shared" si="1"/>
        <v>1806</v>
      </c>
    </row>
    <row r="21" spans="1:9" ht="15">
      <c r="A21" s="44">
        <v>12</v>
      </c>
      <c r="B21" s="48" t="s">
        <v>36</v>
      </c>
      <c r="C21" s="58" t="s">
        <v>37</v>
      </c>
      <c r="D21" s="40">
        <f t="shared" si="0"/>
        <v>67</v>
      </c>
      <c r="E21" s="69">
        <v>67</v>
      </c>
      <c r="F21" s="75">
        <v>0</v>
      </c>
      <c r="G21" s="112">
        <v>0</v>
      </c>
      <c r="H21" s="113">
        <v>0</v>
      </c>
      <c r="I21" s="74">
        <f t="shared" si="1"/>
        <v>67</v>
      </c>
    </row>
    <row r="22" spans="1:9" ht="15">
      <c r="A22" s="44">
        <v>13</v>
      </c>
      <c r="B22" s="47" t="s">
        <v>38</v>
      </c>
      <c r="C22" s="58" t="s">
        <v>39</v>
      </c>
      <c r="D22" s="40">
        <f t="shared" si="0"/>
        <v>6</v>
      </c>
      <c r="E22" s="68">
        <v>6</v>
      </c>
      <c r="F22" s="111">
        <v>0</v>
      </c>
      <c r="G22" s="112">
        <v>0</v>
      </c>
      <c r="H22" s="113">
        <v>0</v>
      </c>
      <c r="I22" s="74">
        <f t="shared" si="1"/>
        <v>6</v>
      </c>
    </row>
    <row r="23" spans="1:9" ht="15">
      <c r="A23" s="44">
        <f t="shared" si="2"/>
        <v>14</v>
      </c>
      <c r="B23" s="47" t="s">
        <v>40</v>
      </c>
      <c r="C23" s="58" t="s">
        <v>41</v>
      </c>
      <c r="D23" s="40">
        <f t="shared" si="0"/>
        <v>0</v>
      </c>
      <c r="E23" s="68">
        <v>0</v>
      </c>
      <c r="F23" s="111">
        <v>0</v>
      </c>
      <c r="G23" s="112">
        <v>0</v>
      </c>
      <c r="H23" s="113">
        <v>0</v>
      </c>
      <c r="I23" s="74">
        <f t="shared" si="1"/>
        <v>0</v>
      </c>
    </row>
    <row r="24" spans="1:9" ht="15">
      <c r="A24" s="44">
        <f t="shared" si="2"/>
        <v>15</v>
      </c>
      <c r="B24" s="47" t="s">
        <v>42</v>
      </c>
      <c r="C24" s="58" t="s">
        <v>43</v>
      </c>
      <c r="D24" s="40">
        <f t="shared" si="0"/>
        <v>0</v>
      </c>
      <c r="E24" s="68">
        <v>0</v>
      </c>
      <c r="F24" s="111">
        <v>0</v>
      </c>
      <c r="G24" s="112">
        <v>0</v>
      </c>
      <c r="H24" s="113">
        <v>0</v>
      </c>
      <c r="I24" s="74">
        <f t="shared" si="1"/>
        <v>0</v>
      </c>
    </row>
    <row r="25" spans="1:9" ht="15">
      <c r="A25" s="44">
        <f t="shared" si="2"/>
        <v>16</v>
      </c>
      <c r="B25" s="47" t="s">
        <v>44</v>
      </c>
      <c r="C25" s="58" t="s">
        <v>45</v>
      </c>
      <c r="D25" s="40">
        <f t="shared" si="0"/>
        <v>19</v>
      </c>
      <c r="E25" s="68">
        <v>1</v>
      </c>
      <c r="F25" s="111">
        <v>18</v>
      </c>
      <c r="G25" s="112">
        <v>0</v>
      </c>
      <c r="H25" s="113">
        <v>0</v>
      </c>
      <c r="I25" s="74">
        <f t="shared" si="1"/>
        <v>19</v>
      </c>
    </row>
    <row r="26" spans="1:9" ht="15">
      <c r="A26" s="44">
        <f t="shared" si="2"/>
        <v>17</v>
      </c>
      <c r="B26" s="47" t="s">
        <v>46</v>
      </c>
      <c r="C26" s="58" t="s">
        <v>47</v>
      </c>
      <c r="D26" s="40">
        <f t="shared" si="0"/>
        <v>0</v>
      </c>
      <c r="E26" s="68">
        <v>0</v>
      </c>
      <c r="F26" s="111">
        <v>0</v>
      </c>
      <c r="G26" s="112">
        <v>0</v>
      </c>
      <c r="H26" s="113">
        <v>0</v>
      </c>
      <c r="I26" s="74">
        <f t="shared" si="1"/>
        <v>0</v>
      </c>
    </row>
    <row r="27" spans="1:9" ht="15">
      <c r="A27" s="44">
        <f t="shared" si="2"/>
        <v>18</v>
      </c>
      <c r="B27" s="47" t="s">
        <v>48</v>
      </c>
      <c r="C27" s="58" t="s">
        <v>49</v>
      </c>
      <c r="D27" s="40">
        <f t="shared" si="0"/>
        <v>9875</v>
      </c>
      <c r="E27" s="69">
        <v>6000</v>
      </c>
      <c r="F27" s="111">
        <v>3875</v>
      </c>
      <c r="G27" s="112">
        <v>0</v>
      </c>
      <c r="H27" s="113">
        <v>0</v>
      </c>
      <c r="I27" s="74">
        <f t="shared" si="1"/>
        <v>9875</v>
      </c>
    </row>
    <row r="28" spans="1:9" ht="15">
      <c r="A28" s="44">
        <f t="shared" si="2"/>
        <v>19</v>
      </c>
      <c r="B28" s="47" t="s">
        <v>50</v>
      </c>
      <c r="C28" s="58" t="s">
        <v>51</v>
      </c>
      <c r="D28" s="40">
        <f t="shared" si="0"/>
        <v>216</v>
      </c>
      <c r="E28" s="69">
        <v>216</v>
      </c>
      <c r="F28" s="111">
        <v>0</v>
      </c>
      <c r="G28" s="112">
        <v>0</v>
      </c>
      <c r="H28" s="113">
        <v>0</v>
      </c>
      <c r="I28" s="74">
        <f t="shared" si="1"/>
        <v>216</v>
      </c>
    </row>
    <row r="29" spans="1:9" ht="15">
      <c r="A29" s="44">
        <f t="shared" si="2"/>
        <v>20</v>
      </c>
      <c r="B29" s="47" t="s">
        <v>52</v>
      </c>
      <c r="C29" s="59" t="s">
        <v>53</v>
      </c>
      <c r="D29" s="40">
        <f t="shared" si="0"/>
        <v>0</v>
      </c>
      <c r="E29" s="68">
        <v>0</v>
      </c>
      <c r="F29" s="111">
        <v>0</v>
      </c>
      <c r="G29" s="112">
        <v>0</v>
      </c>
      <c r="H29" s="113">
        <v>0</v>
      </c>
      <c r="I29" s="74">
        <f t="shared" si="1"/>
        <v>0</v>
      </c>
    </row>
    <row r="30" spans="1:9" ht="15">
      <c r="A30" s="44">
        <f t="shared" si="2"/>
        <v>21</v>
      </c>
      <c r="B30" s="47" t="s">
        <v>54</v>
      </c>
      <c r="C30" s="58" t="s">
        <v>55</v>
      </c>
      <c r="D30" s="40">
        <f t="shared" si="0"/>
        <v>28</v>
      </c>
      <c r="E30" s="68">
        <v>28</v>
      </c>
      <c r="F30" s="111">
        <v>0</v>
      </c>
      <c r="G30" s="112">
        <v>0</v>
      </c>
      <c r="H30" s="113">
        <v>0</v>
      </c>
      <c r="I30" s="74">
        <f t="shared" si="1"/>
        <v>28</v>
      </c>
    </row>
    <row r="31" spans="1:9" ht="15">
      <c r="A31" s="44">
        <f t="shared" si="2"/>
        <v>22</v>
      </c>
      <c r="B31" s="47" t="s">
        <v>56</v>
      </c>
      <c r="C31" s="58" t="s">
        <v>57</v>
      </c>
      <c r="D31" s="40">
        <f t="shared" si="0"/>
        <v>0</v>
      </c>
      <c r="E31" s="68">
        <v>0</v>
      </c>
      <c r="F31" s="111">
        <v>0</v>
      </c>
      <c r="G31" s="112">
        <v>0</v>
      </c>
      <c r="H31" s="113">
        <v>0</v>
      </c>
      <c r="I31" s="74">
        <f t="shared" si="1"/>
        <v>0</v>
      </c>
    </row>
    <row r="32" spans="1:9" ht="15.75" thickBot="1">
      <c r="A32" s="45">
        <f t="shared" si="2"/>
        <v>23</v>
      </c>
      <c r="B32" s="49" t="s">
        <v>58</v>
      </c>
      <c r="C32" s="60" t="s">
        <v>59</v>
      </c>
      <c r="D32" s="52">
        <f t="shared" si="0"/>
        <v>1080</v>
      </c>
      <c r="E32" s="70">
        <v>101</v>
      </c>
      <c r="F32" s="76">
        <v>979</v>
      </c>
      <c r="G32" s="77">
        <v>0</v>
      </c>
      <c r="H32" s="78">
        <v>0</v>
      </c>
      <c r="I32" s="79">
        <f t="shared" si="1"/>
        <v>1080</v>
      </c>
    </row>
    <row r="33" spans="1:9" ht="15.75" thickBot="1">
      <c r="A33" s="80" t="s">
        <v>60</v>
      </c>
      <c r="B33" s="81" t="s">
        <v>61</v>
      </c>
      <c r="C33" s="66"/>
      <c r="D33" s="65">
        <f t="shared" si="0"/>
        <v>67925</v>
      </c>
      <c r="E33" s="71">
        <f>SUM(E34:E45)</f>
        <v>51831</v>
      </c>
      <c r="F33" s="103">
        <f>SUM(F34:F45)</f>
        <v>10300</v>
      </c>
      <c r="G33" s="104">
        <f>SUM(G34:G45)</f>
        <v>5794</v>
      </c>
      <c r="H33" s="105">
        <f>SUM(H34:H45)</f>
        <v>0</v>
      </c>
      <c r="I33" s="104">
        <f t="shared" si="1"/>
        <v>67925</v>
      </c>
    </row>
    <row r="34" spans="1:9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>
        <v>0</v>
      </c>
      <c r="F34" s="107">
        <v>0</v>
      </c>
      <c r="G34" s="108">
        <v>0</v>
      </c>
      <c r="H34" s="109">
        <v>0</v>
      </c>
      <c r="I34" s="110">
        <f t="shared" si="1"/>
        <v>0</v>
      </c>
    </row>
    <row r="35" spans="1:9" ht="15">
      <c r="A35" s="44">
        <f t="shared" si="2"/>
        <v>2</v>
      </c>
      <c r="B35" s="47" t="s">
        <v>64</v>
      </c>
      <c r="C35" s="58" t="s">
        <v>65</v>
      </c>
      <c r="D35" s="40">
        <f t="shared" si="0"/>
        <v>4816</v>
      </c>
      <c r="E35" s="68">
        <v>0</v>
      </c>
      <c r="F35" s="111">
        <v>4816</v>
      </c>
      <c r="G35" s="112">
        <v>0</v>
      </c>
      <c r="H35" s="113">
        <v>0</v>
      </c>
      <c r="I35" s="74">
        <f t="shared" si="1"/>
        <v>4816</v>
      </c>
    </row>
    <row r="36" spans="1:9" ht="15">
      <c r="A36" s="44">
        <v>3</v>
      </c>
      <c r="B36" s="47" t="s">
        <v>66</v>
      </c>
      <c r="C36" s="58" t="s">
        <v>67</v>
      </c>
      <c r="D36" s="40">
        <f t="shared" si="0"/>
        <v>14</v>
      </c>
      <c r="E36" s="68">
        <v>0</v>
      </c>
      <c r="F36" s="111">
        <v>14</v>
      </c>
      <c r="G36" s="112">
        <v>0</v>
      </c>
      <c r="H36" s="113">
        <v>0</v>
      </c>
      <c r="I36" s="74">
        <f t="shared" si="1"/>
        <v>14</v>
      </c>
    </row>
    <row r="37" spans="1:9" ht="15">
      <c r="A37" s="44">
        <f t="shared" si="2"/>
        <v>4</v>
      </c>
      <c r="B37" s="47" t="s">
        <v>68</v>
      </c>
      <c r="C37" s="58" t="s">
        <v>69</v>
      </c>
      <c r="D37" s="40">
        <f t="shared" si="0"/>
        <v>0</v>
      </c>
      <c r="E37" s="68">
        <v>0</v>
      </c>
      <c r="F37" s="111">
        <v>0</v>
      </c>
      <c r="G37" s="112">
        <v>0</v>
      </c>
      <c r="H37" s="113">
        <v>0</v>
      </c>
      <c r="I37" s="74">
        <f t="shared" si="1"/>
        <v>0</v>
      </c>
    </row>
    <row r="38" spans="1:9" ht="15">
      <c r="A38" s="44">
        <f t="shared" si="2"/>
        <v>5</v>
      </c>
      <c r="B38" s="47" t="s">
        <v>70</v>
      </c>
      <c r="C38" s="58" t="s">
        <v>45</v>
      </c>
      <c r="D38" s="40">
        <f t="shared" si="0"/>
        <v>6</v>
      </c>
      <c r="E38" s="68">
        <v>0</v>
      </c>
      <c r="F38" s="111">
        <v>6</v>
      </c>
      <c r="G38" s="112">
        <v>0</v>
      </c>
      <c r="H38" s="113">
        <v>0</v>
      </c>
      <c r="I38" s="74">
        <f t="shared" si="1"/>
        <v>6</v>
      </c>
    </row>
    <row r="39" spans="1:9" ht="15">
      <c r="A39" s="44">
        <f t="shared" si="2"/>
        <v>6</v>
      </c>
      <c r="B39" s="47" t="s">
        <v>71</v>
      </c>
      <c r="C39" s="58" t="s">
        <v>72</v>
      </c>
      <c r="D39" s="40">
        <f t="shared" si="0"/>
        <v>1976</v>
      </c>
      <c r="E39" s="68">
        <v>0</v>
      </c>
      <c r="F39" s="111">
        <v>1976</v>
      </c>
      <c r="G39" s="112">
        <v>0</v>
      </c>
      <c r="H39" s="113">
        <v>0</v>
      </c>
      <c r="I39" s="74">
        <f t="shared" si="1"/>
        <v>1976</v>
      </c>
    </row>
    <row r="40" spans="1:9" ht="15">
      <c r="A40" s="44">
        <f t="shared" si="2"/>
        <v>7</v>
      </c>
      <c r="B40" s="47" t="s">
        <v>73</v>
      </c>
      <c r="C40" s="58" t="s">
        <v>74</v>
      </c>
      <c r="D40" s="40">
        <f t="shared" si="0"/>
        <v>3488</v>
      </c>
      <c r="E40" s="68">
        <v>0</v>
      </c>
      <c r="F40" s="111">
        <v>3488</v>
      </c>
      <c r="G40" s="112">
        <v>0</v>
      </c>
      <c r="H40" s="113">
        <v>0</v>
      </c>
      <c r="I40" s="74">
        <f t="shared" si="1"/>
        <v>3488</v>
      </c>
    </row>
    <row r="41" spans="1:9" ht="15">
      <c r="A41" s="44">
        <v>8</v>
      </c>
      <c r="B41" s="47" t="s">
        <v>75</v>
      </c>
      <c r="C41" s="58" t="s">
        <v>76</v>
      </c>
      <c r="D41" s="40">
        <f t="shared" si="0"/>
        <v>0</v>
      </c>
      <c r="E41" s="68">
        <v>0</v>
      </c>
      <c r="F41" s="111">
        <v>0</v>
      </c>
      <c r="G41" s="112">
        <v>0</v>
      </c>
      <c r="H41" s="113">
        <v>0</v>
      </c>
      <c r="I41" s="74">
        <f t="shared" si="1"/>
        <v>0</v>
      </c>
    </row>
    <row r="42" spans="1:9" ht="15">
      <c r="A42" s="44">
        <f t="shared" si="2"/>
        <v>9</v>
      </c>
      <c r="B42" s="47" t="s">
        <v>77</v>
      </c>
      <c r="C42" s="58" t="s">
        <v>78</v>
      </c>
      <c r="D42" s="40">
        <f t="shared" si="0"/>
        <v>0</v>
      </c>
      <c r="E42" s="68">
        <v>0</v>
      </c>
      <c r="F42" s="111">
        <v>0</v>
      </c>
      <c r="G42" s="112">
        <v>0</v>
      </c>
      <c r="H42" s="113">
        <v>0</v>
      </c>
      <c r="I42" s="74">
        <f t="shared" si="1"/>
        <v>0</v>
      </c>
    </row>
    <row r="43" spans="1:9" ht="15">
      <c r="A43" s="44">
        <f t="shared" si="2"/>
        <v>10</v>
      </c>
      <c r="B43" s="47" t="s">
        <v>79</v>
      </c>
      <c r="C43" s="58" t="s">
        <v>80</v>
      </c>
      <c r="D43" s="40">
        <f t="shared" si="0"/>
        <v>0</v>
      </c>
      <c r="E43" s="68">
        <v>0</v>
      </c>
      <c r="F43" s="111">
        <v>0</v>
      </c>
      <c r="G43" s="112">
        <v>0</v>
      </c>
      <c r="H43" s="113">
        <v>0</v>
      </c>
      <c r="I43" s="74">
        <f t="shared" si="1"/>
        <v>0</v>
      </c>
    </row>
    <row r="44" spans="1:9" ht="15">
      <c r="A44" s="44">
        <f t="shared" si="2"/>
        <v>11</v>
      </c>
      <c r="B44" s="47" t="s">
        <v>81</v>
      </c>
      <c r="C44" s="58" t="s">
        <v>82</v>
      </c>
      <c r="D44" s="40">
        <f t="shared" si="0"/>
        <v>51831</v>
      </c>
      <c r="E44" s="72">
        <v>51831</v>
      </c>
      <c r="F44" s="83">
        <v>0</v>
      </c>
      <c r="G44" s="112">
        <v>0</v>
      </c>
      <c r="H44" s="113">
        <v>0</v>
      </c>
      <c r="I44" s="74">
        <f t="shared" si="1"/>
        <v>51831</v>
      </c>
    </row>
    <row r="45" spans="1:9" ht="15.75" thickBot="1">
      <c r="A45" s="45">
        <f t="shared" si="2"/>
        <v>12</v>
      </c>
      <c r="B45" s="51">
        <v>720</v>
      </c>
      <c r="C45" s="62" t="s">
        <v>83</v>
      </c>
      <c r="D45" s="35">
        <f t="shared" si="0"/>
        <v>5794</v>
      </c>
      <c r="E45" s="70">
        <v>0</v>
      </c>
      <c r="F45" s="76">
        <v>0</v>
      </c>
      <c r="G45" s="77">
        <v>5794</v>
      </c>
      <c r="H45" s="78">
        <v>0</v>
      </c>
      <c r="I45" s="79">
        <f t="shared" si="1"/>
        <v>5794</v>
      </c>
    </row>
    <row r="46" spans="1:9" ht="15.75" thickBot="1">
      <c r="A46" s="85">
        <f t="shared" si="2"/>
        <v>13</v>
      </c>
      <c r="B46" s="50" t="s">
        <v>84</v>
      </c>
      <c r="C46" s="86"/>
      <c r="D46" s="123">
        <f t="shared" si="0"/>
        <v>0</v>
      </c>
      <c r="E46" s="87">
        <f>E33-E9</f>
        <v>-405</v>
      </c>
      <c r="F46" s="88">
        <f>F33-F9</f>
        <v>405</v>
      </c>
      <c r="G46" s="89">
        <f>G33-G9</f>
        <v>0</v>
      </c>
      <c r="H46" s="90">
        <f>H33-H9</f>
        <v>0</v>
      </c>
      <c r="I46" s="89">
        <f>I33-I9</f>
        <v>0</v>
      </c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4">
      <selection activeCell="L53" sqref="L53"/>
    </sheetView>
  </sheetViews>
  <sheetFormatPr defaultColWidth="9.140625" defaultRowHeight="15"/>
  <cols>
    <col min="1" max="1" width="6.140625" style="0" customWidth="1"/>
    <col min="2" max="2" width="5.28125" style="0" customWidth="1"/>
    <col min="3" max="3" width="30.00390625" style="0" customWidth="1"/>
    <col min="4" max="4" width="16.421875" style="0" customWidth="1"/>
    <col min="5" max="5" width="13.00390625" style="0" hidden="1" customWidth="1"/>
    <col min="6" max="6" width="12.57421875" style="0" hidden="1" customWidth="1"/>
    <col min="7" max="7" width="13.28125" style="0" hidden="1" customWidth="1"/>
    <col min="8" max="8" width="16.57421875" style="0" customWidth="1"/>
    <col min="9" max="9" width="16.140625" style="0" customWidth="1"/>
  </cols>
  <sheetData>
    <row r="2" spans="1:10" ht="15">
      <c r="A2" s="115"/>
      <c r="B2" s="116"/>
      <c r="C2" s="117" t="s">
        <v>85</v>
      </c>
      <c r="D2" s="117"/>
      <c r="E2" s="116"/>
      <c r="F2" s="116"/>
      <c r="G2" s="118"/>
      <c r="H2" s="118"/>
      <c r="I2" s="116"/>
      <c r="J2" s="114"/>
    </row>
    <row r="3" spans="1:10" ht="15">
      <c r="A3" s="119"/>
      <c r="B3" s="116"/>
      <c r="C3" s="118"/>
      <c r="D3" s="118"/>
      <c r="E3" s="116"/>
      <c r="F3" s="116"/>
      <c r="G3" s="116"/>
      <c r="H3" s="118"/>
      <c r="I3" s="118" t="s">
        <v>0</v>
      </c>
      <c r="J3" s="114"/>
    </row>
    <row r="4" spans="1:10" ht="15">
      <c r="A4" s="119"/>
      <c r="B4" s="116"/>
      <c r="C4" s="124" t="s">
        <v>98</v>
      </c>
      <c r="D4" s="124"/>
      <c r="E4" s="116"/>
      <c r="F4" s="116"/>
      <c r="G4" s="116"/>
      <c r="H4" s="118"/>
      <c r="I4" s="118"/>
      <c r="J4" s="114"/>
    </row>
    <row r="5" spans="1:10" ht="15.75" thickBot="1">
      <c r="A5" s="119"/>
      <c r="B5" s="116"/>
      <c r="C5" s="118"/>
      <c r="D5" s="118"/>
      <c r="E5" s="116"/>
      <c r="F5" s="116"/>
      <c r="G5" s="116"/>
      <c r="H5" s="118"/>
      <c r="I5" s="118"/>
      <c r="J5" s="114"/>
    </row>
    <row r="6" spans="1:10" ht="15">
      <c r="A6" s="184" t="s">
        <v>1</v>
      </c>
      <c r="B6" s="5" t="s">
        <v>5</v>
      </c>
      <c r="C6" s="16" t="s">
        <v>6</v>
      </c>
      <c r="D6" s="5" t="s">
        <v>88</v>
      </c>
      <c r="E6" s="191" t="s">
        <v>2</v>
      </c>
      <c r="F6" s="187"/>
      <c r="G6" s="5" t="s">
        <v>3</v>
      </c>
      <c r="H6" s="16" t="s">
        <v>90</v>
      </c>
      <c r="I6" s="5" t="s">
        <v>4</v>
      </c>
      <c r="J6" s="114"/>
    </row>
    <row r="7" spans="1:10" ht="15">
      <c r="A7" s="185"/>
      <c r="B7" s="93"/>
      <c r="C7" s="94"/>
      <c r="D7" s="93"/>
      <c r="E7" s="92" t="s">
        <v>7</v>
      </c>
      <c r="F7" s="120" t="s">
        <v>8</v>
      </c>
      <c r="G7" s="93" t="s">
        <v>9</v>
      </c>
      <c r="H7" s="94" t="s">
        <v>89</v>
      </c>
      <c r="I7" s="93"/>
      <c r="J7" s="114"/>
    </row>
    <row r="8" spans="1:10" ht="15.75" thickBot="1">
      <c r="A8" s="41" t="s">
        <v>10</v>
      </c>
      <c r="B8" s="42" t="s">
        <v>11</v>
      </c>
      <c r="C8" s="98" t="s">
        <v>86</v>
      </c>
      <c r="D8" s="42">
        <v>1</v>
      </c>
      <c r="E8" s="96">
        <v>1</v>
      </c>
      <c r="F8" s="95">
        <v>2</v>
      </c>
      <c r="G8" s="97">
        <v>3</v>
      </c>
      <c r="H8" s="98">
        <v>2</v>
      </c>
      <c r="I8" s="97">
        <v>3</v>
      </c>
      <c r="J8" s="114"/>
    </row>
    <row r="9" spans="1:10" ht="15.75" thickBot="1">
      <c r="A9" s="99" t="s">
        <v>12</v>
      </c>
      <c r="B9" s="100" t="s">
        <v>13</v>
      </c>
      <c r="C9" s="101"/>
      <c r="D9" s="65">
        <f>I9</f>
        <v>101129</v>
      </c>
      <c r="E9" s="102">
        <f>SUM(E10:E32)</f>
        <v>0</v>
      </c>
      <c r="F9" s="103">
        <f>SUM(F10:F32)</f>
        <v>0</v>
      </c>
      <c r="G9" s="104">
        <f>SUM(G10:G32)</f>
        <v>0</v>
      </c>
      <c r="H9" s="105">
        <f>SUM(H10:H32)</f>
        <v>0</v>
      </c>
      <c r="I9" s="106">
        <f>SUM(I10:I32)</f>
        <v>101129</v>
      </c>
      <c r="J9" s="114"/>
    </row>
    <row r="10" spans="1:10" ht="15">
      <c r="A10" s="43">
        <v>1</v>
      </c>
      <c r="B10" s="46" t="s">
        <v>14</v>
      </c>
      <c r="C10" s="57" t="s">
        <v>15</v>
      </c>
      <c r="D10" s="126">
        <f aca="true" t="shared" si="0" ref="D10:D46">I10</f>
        <v>4954</v>
      </c>
      <c r="E10" s="67"/>
      <c r="F10" s="107"/>
      <c r="G10" s="108"/>
      <c r="H10" s="109">
        <v>0</v>
      </c>
      <c r="I10" s="110">
        <v>4954</v>
      </c>
      <c r="J10" s="114"/>
    </row>
    <row r="11" spans="1:10" ht="15">
      <c r="A11" s="44">
        <v>2</v>
      </c>
      <c r="B11" s="47" t="s">
        <v>16</v>
      </c>
      <c r="C11" s="58" t="s">
        <v>17</v>
      </c>
      <c r="D11" s="40">
        <f t="shared" si="0"/>
        <v>4433</v>
      </c>
      <c r="E11" s="68"/>
      <c r="F11" s="111"/>
      <c r="G11" s="112"/>
      <c r="H11" s="113">
        <v>0</v>
      </c>
      <c r="I11" s="74">
        <v>4433</v>
      </c>
      <c r="J11" s="114"/>
    </row>
    <row r="12" spans="1:10" ht="15">
      <c r="A12" s="44">
        <f aca="true" t="shared" si="1" ref="A12:A46">A11+1</f>
        <v>3</v>
      </c>
      <c r="B12" s="47" t="s">
        <v>18</v>
      </c>
      <c r="C12" s="58" t="s">
        <v>19</v>
      </c>
      <c r="D12" s="40">
        <f t="shared" si="0"/>
        <v>0</v>
      </c>
      <c r="E12" s="68"/>
      <c r="F12" s="111"/>
      <c r="G12" s="112"/>
      <c r="H12" s="113">
        <v>0</v>
      </c>
      <c r="I12" s="74">
        <f>E12+F12+G12+H12</f>
        <v>0</v>
      </c>
      <c r="J12" s="114"/>
    </row>
    <row r="13" spans="1:10" ht="15">
      <c r="A13" s="44">
        <f t="shared" si="1"/>
        <v>4</v>
      </c>
      <c r="B13" s="47" t="s">
        <v>20</v>
      </c>
      <c r="C13" s="58" t="s">
        <v>21</v>
      </c>
      <c r="D13" s="40">
        <f t="shared" si="0"/>
        <v>1249</v>
      </c>
      <c r="E13" s="68"/>
      <c r="F13" s="111"/>
      <c r="G13" s="112"/>
      <c r="H13" s="113">
        <v>0</v>
      </c>
      <c r="I13" s="74">
        <v>1249</v>
      </c>
      <c r="J13" s="114"/>
    </row>
    <row r="14" spans="1:10" ht="15">
      <c r="A14" s="44">
        <f t="shared" si="1"/>
        <v>5</v>
      </c>
      <c r="B14" s="47" t="s">
        <v>22</v>
      </c>
      <c r="C14" s="58" t="s">
        <v>23</v>
      </c>
      <c r="D14" s="40">
        <f t="shared" si="0"/>
        <v>1590</v>
      </c>
      <c r="E14" s="68"/>
      <c r="F14" s="111"/>
      <c r="G14" s="112"/>
      <c r="H14" s="113">
        <v>0</v>
      </c>
      <c r="I14" s="74">
        <v>1590</v>
      </c>
      <c r="J14" s="114"/>
    </row>
    <row r="15" spans="1:10" ht="15">
      <c r="A15" s="44">
        <f t="shared" si="1"/>
        <v>6</v>
      </c>
      <c r="B15" s="47" t="s">
        <v>24</v>
      </c>
      <c r="C15" s="58" t="s">
        <v>25</v>
      </c>
      <c r="D15" s="40">
        <f t="shared" si="0"/>
        <v>100</v>
      </c>
      <c r="E15" s="68"/>
      <c r="F15" s="111"/>
      <c r="G15" s="112"/>
      <c r="H15" s="113">
        <v>0</v>
      </c>
      <c r="I15" s="74">
        <v>100</v>
      </c>
      <c r="J15" s="114"/>
    </row>
    <row r="16" spans="1:10" ht="15">
      <c r="A16" s="44">
        <f t="shared" si="1"/>
        <v>7</v>
      </c>
      <c r="B16" s="47" t="s">
        <v>26</v>
      </c>
      <c r="C16" s="58" t="s">
        <v>27</v>
      </c>
      <c r="D16" s="40">
        <f t="shared" si="0"/>
        <v>6484</v>
      </c>
      <c r="E16" s="68"/>
      <c r="F16" s="111"/>
      <c r="G16" s="112"/>
      <c r="H16" s="113">
        <v>0</v>
      </c>
      <c r="I16" s="74">
        <v>6484</v>
      </c>
      <c r="J16" s="114"/>
    </row>
    <row r="17" spans="1:10" ht="15">
      <c r="A17" s="44">
        <v>8</v>
      </c>
      <c r="B17" s="47" t="s">
        <v>28</v>
      </c>
      <c r="C17" s="58" t="s">
        <v>29</v>
      </c>
      <c r="D17" s="40">
        <f t="shared" si="0"/>
        <v>43409</v>
      </c>
      <c r="E17" s="68"/>
      <c r="F17" s="111"/>
      <c r="G17" s="112"/>
      <c r="H17" s="113">
        <v>0</v>
      </c>
      <c r="I17" s="74">
        <v>43409</v>
      </c>
      <c r="J17" s="114"/>
    </row>
    <row r="18" spans="1:10" ht="15">
      <c r="A18" s="44">
        <v>9</v>
      </c>
      <c r="B18" s="47" t="s">
        <v>30</v>
      </c>
      <c r="C18" s="58" t="s">
        <v>31</v>
      </c>
      <c r="D18" s="40">
        <f t="shared" si="0"/>
        <v>14783</v>
      </c>
      <c r="E18" s="69"/>
      <c r="F18" s="75"/>
      <c r="G18" s="112"/>
      <c r="H18" s="113">
        <v>0</v>
      </c>
      <c r="I18" s="74">
        <v>14783</v>
      </c>
      <c r="J18" s="114"/>
    </row>
    <row r="19" spans="1:10" ht="15">
      <c r="A19" s="44">
        <v>10</v>
      </c>
      <c r="B19" s="47" t="s">
        <v>32</v>
      </c>
      <c r="C19" s="58" t="s">
        <v>33</v>
      </c>
      <c r="D19" s="40">
        <f t="shared" si="0"/>
        <v>0</v>
      </c>
      <c r="E19" s="69"/>
      <c r="F19" s="75"/>
      <c r="G19" s="112"/>
      <c r="H19" s="113">
        <v>0</v>
      </c>
      <c r="I19" s="74">
        <f>E19+F19+G19+H19</f>
        <v>0</v>
      </c>
      <c r="J19" s="114"/>
    </row>
    <row r="20" spans="1:10" ht="15">
      <c r="A20" s="44">
        <v>11</v>
      </c>
      <c r="B20" s="47" t="s">
        <v>34</v>
      </c>
      <c r="C20" s="58" t="s">
        <v>35</v>
      </c>
      <c r="D20" s="40">
        <f t="shared" si="0"/>
        <v>1691</v>
      </c>
      <c r="E20" s="69"/>
      <c r="F20" s="75"/>
      <c r="G20" s="112"/>
      <c r="H20" s="113">
        <v>0</v>
      </c>
      <c r="I20" s="74">
        <v>1691</v>
      </c>
      <c r="J20" s="114"/>
    </row>
    <row r="21" spans="1:10" ht="15">
      <c r="A21" s="44">
        <v>12</v>
      </c>
      <c r="B21" s="48" t="s">
        <v>36</v>
      </c>
      <c r="C21" s="58" t="s">
        <v>37</v>
      </c>
      <c r="D21" s="40">
        <f t="shared" si="0"/>
        <v>88</v>
      </c>
      <c r="E21" s="69"/>
      <c r="F21" s="75"/>
      <c r="G21" s="112"/>
      <c r="H21" s="113">
        <v>0</v>
      </c>
      <c r="I21" s="74">
        <v>88</v>
      </c>
      <c r="J21" s="114"/>
    </row>
    <row r="22" spans="1:10" ht="15">
      <c r="A22" s="44">
        <v>13</v>
      </c>
      <c r="B22" s="47" t="s">
        <v>38</v>
      </c>
      <c r="C22" s="58" t="s">
        <v>39</v>
      </c>
      <c r="D22" s="40">
        <f t="shared" si="0"/>
        <v>23</v>
      </c>
      <c r="E22" s="68"/>
      <c r="F22" s="111"/>
      <c r="G22" s="112"/>
      <c r="H22" s="113">
        <v>0</v>
      </c>
      <c r="I22" s="74">
        <v>23</v>
      </c>
      <c r="J22" s="114"/>
    </row>
    <row r="23" spans="1:10" ht="15">
      <c r="A23" s="44">
        <f t="shared" si="1"/>
        <v>14</v>
      </c>
      <c r="B23" s="47" t="s">
        <v>40</v>
      </c>
      <c r="C23" s="58" t="s">
        <v>41</v>
      </c>
      <c r="D23" s="40">
        <f t="shared" si="0"/>
        <v>0</v>
      </c>
      <c r="E23" s="68"/>
      <c r="F23" s="111"/>
      <c r="G23" s="112"/>
      <c r="H23" s="113">
        <v>0</v>
      </c>
      <c r="I23" s="74">
        <f>E23+F23+G23+H23</f>
        <v>0</v>
      </c>
      <c r="J23" s="114"/>
    </row>
    <row r="24" spans="1:10" ht="15">
      <c r="A24" s="44">
        <f t="shared" si="1"/>
        <v>15</v>
      </c>
      <c r="B24" s="47" t="s">
        <v>42</v>
      </c>
      <c r="C24" s="58" t="s">
        <v>43</v>
      </c>
      <c r="D24" s="40">
        <f t="shared" si="0"/>
        <v>80</v>
      </c>
      <c r="E24" s="68"/>
      <c r="F24" s="111"/>
      <c r="G24" s="112"/>
      <c r="H24" s="113">
        <v>0</v>
      </c>
      <c r="I24" s="74">
        <v>80</v>
      </c>
      <c r="J24" s="114"/>
    </row>
    <row r="25" spans="1:10" ht="15">
      <c r="A25" s="44">
        <f t="shared" si="1"/>
        <v>16</v>
      </c>
      <c r="B25" s="47" t="s">
        <v>44</v>
      </c>
      <c r="C25" s="58" t="s">
        <v>45</v>
      </c>
      <c r="D25" s="40">
        <f t="shared" si="0"/>
        <v>162</v>
      </c>
      <c r="E25" s="68"/>
      <c r="F25" s="111"/>
      <c r="G25" s="112"/>
      <c r="H25" s="113">
        <v>0</v>
      </c>
      <c r="I25" s="74">
        <v>162</v>
      </c>
      <c r="J25" s="114"/>
    </row>
    <row r="26" spans="1:10" ht="15">
      <c r="A26" s="44">
        <f t="shared" si="1"/>
        <v>17</v>
      </c>
      <c r="B26" s="47" t="s">
        <v>46</v>
      </c>
      <c r="C26" s="58" t="s">
        <v>47</v>
      </c>
      <c r="D26" s="40">
        <f t="shared" si="0"/>
        <v>0</v>
      </c>
      <c r="E26" s="68"/>
      <c r="F26" s="111"/>
      <c r="G26" s="112"/>
      <c r="H26" s="113">
        <v>0</v>
      </c>
      <c r="I26" s="74">
        <f>E26+F26+G26+H26</f>
        <v>0</v>
      </c>
      <c r="J26" s="114"/>
    </row>
    <row r="27" spans="1:10" ht="15">
      <c r="A27" s="44">
        <f t="shared" si="1"/>
        <v>18</v>
      </c>
      <c r="B27" s="47" t="s">
        <v>48</v>
      </c>
      <c r="C27" s="58" t="s">
        <v>49</v>
      </c>
      <c r="D27" s="40">
        <f t="shared" si="0"/>
        <v>17792</v>
      </c>
      <c r="E27" s="69"/>
      <c r="F27" s="111"/>
      <c r="G27" s="112"/>
      <c r="H27" s="113">
        <v>0</v>
      </c>
      <c r="I27" s="74">
        <v>17792</v>
      </c>
      <c r="J27" s="114"/>
    </row>
    <row r="28" spans="1:10" ht="15">
      <c r="A28" s="44">
        <f t="shared" si="1"/>
        <v>19</v>
      </c>
      <c r="B28" s="47" t="s">
        <v>50</v>
      </c>
      <c r="C28" s="58" t="s">
        <v>51</v>
      </c>
      <c r="D28" s="40">
        <f t="shared" si="0"/>
        <v>1160</v>
      </c>
      <c r="E28" s="69"/>
      <c r="F28" s="111"/>
      <c r="G28" s="112"/>
      <c r="H28" s="113">
        <v>0</v>
      </c>
      <c r="I28" s="74">
        <v>1160</v>
      </c>
      <c r="J28" s="114"/>
    </row>
    <row r="29" spans="1:10" ht="15">
      <c r="A29" s="44">
        <f t="shared" si="1"/>
        <v>20</v>
      </c>
      <c r="B29" s="47" t="s">
        <v>52</v>
      </c>
      <c r="C29" s="59" t="s">
        <v>53</v>
      </c>
      <c r="D29" s="40">
        <f t="shared" si="0"/>
        <v>0</v>
      </c>
      <c r="E29" s="68"/>
      <c r="F29" s="111"/>
      <c r="G29" s="112"/>
      <c r="H29" s="113">
        <v>0</v>
      </c>
      <c r="I29" s="74">
        <f>E29+F29+G29+H29</f>
        <v>0</v>
      </c>
      <c r="J29" s="114"/>
    </row>
    <row r="30" spans="1:10" ht="15">
      <c r="A30" s="44">
        <f t="shared" si="1"/>
        <v>21</v>
      </c>
      <c r="B30" s="47" t="s">
        <v>54</v>
      </c>
      <c r="C30" s="58" t="s">
        <v>55</v>
      </c>
      <c r="D30" s="40">
        <f t="shared" si="0"/>
        <v>42</v>
      </c>
      <c r="E30" s="68"/>
      <c r="F30" s="111"/>
      <c r="G30" s="112"/>
      <c r="H30" s="113">
        <v>0</v>
      </c>
      <c r="I30" s="74">
        <v>42</v>
      </c>
      <c r="J30" s="114"/>
    </row>
    <row r="31" spans="1:10" ht="15">
      <c r="A31" s="44">
        <f t="shared" si="1"/>
        <v>22</v>
      </c>
      <c r="B31" s="47" t="s">
        <v>56</v>
      </c>
      <c r="C31" s="58" t="s">
        <v>57</v>
      </c>
      <c r="D31" s="40">
        <f t="shared" si="0"/>
        <v>0</v>
      </c>
      <c r="E31" s="68"/>
      <c r="F31" s="111"/>
      <c r="G31" s="112"/>
      <c r="H31" s="113">
        <v>0</v>
      </c>
      <c r="I31" s="74">
        <f>E31+F31+G31+H31</f>
        <v>0</v>
      </c>
      <c r="J31" s="114"/>
    </row>
    <row r="32" spans="1:10" ht="15.75" thickBot="1">
      <c r="A32" s="45">
        <f t="shared" si="1"/>
        <v>23</v>
      </c>
      <c r="B32" s="49" t="s">
        <v>58</v>
      </c>
      <c r="C32" s="60" t="s">
        <v>59</v>
      </c>
      <c r="D32" s="52">
        <f t="shared" si="0"/>
        <v>3089</v>
      </c>
      <c r="E32" s="70"/>
      <c r="F32" s="76"/>
      <c r="G32" s="77"/>
      <c r="H32" s="78">
        <v>0</v>
      </c>
      <c r="I32" s="79">
        <v>3089</v>
      </c>
      <c r="J32" s="114"/>
    </row>
    <row r="33" spans="1:10" ht="15.75" thickBot="1">
      <c r="A33" s="80" t="s">
        <v>60</v>
      </c>
      <c r="B33" s="81" t="s">
        <v>61</v>
      </c>
      <c r="C33" s="66"/>
      <c r="D33" s="65">
        <f t="shared" si="0"/>
        <v>101129</v>
      </c>
      <c r="E33" s="71">
        <f>SUM(E34:E45)</f>
        <v>0</v>
      </c>
      <c r="F33" s="103">
        <f>SUM(F34:F45)</f>
        <v>0</v>
      </c>
      <c r="G33" s="104">
        <f>SUM(G34:G45)</f>
        <v>0</v>
      </c>
      <c r="H33" s="105">
        <f>SUM(H34:H45)</f>
        <v>0</v>
      </c>
      <c r="I33" s="104">
        <f>I35+I36+I39+I40+I41+I43+I44+I45</f>
        <v>101129</v>
      </c>
      <c r="J33" s="114"/>
    </row>
    <row r="34" spans="1:10" ht="15">
      <c r="A34" s="43">
        <v>1</v>
      </c>
      <c r="B34" s="46" t="s">
        <v>62</v>
      </c>
      <c r="C34" s="57" t="s">
        <v>63</v>
      </c>
      <c r="D34" s="53">
        <f t="shared" si="0"/>
        <v>0</v>
      </c>
      <c r="E34" s="67"/>
      <c r="F34" s="107"/>
      <c r="G34" s="108"/>
      <c r="H34" s="109">
        <v>0</v>
      </c>
      <c r="I34" s="110">
        <f>E34+F34+G34+H34</f>
        <v>0</v>
      </c>
      <c r="J34" s="114"/>
    </row>
    <row r="35" spans="1:10" ht="15">
      <c r="A35" s="44">
        <f t="shared" si="1"/>
        <v>2</v>
      </c>
      <c r="B35" s="47" t="s">
        <v>64</v>
      </c>
      <c r="C35" s="58" t="s">
        <v>65</v>
      </c>
      <c r="D35" s="40">
        <f t="shared" si="0"/>
        <v>9566</v>
      </c>
      <c r="E35" s="68"/>
      <c r="F35" s="111"/>
      <c r="G35" s="112"/>
      <c r="H35" s="113">
        <v>0</v>
      </c>
      <c r="I35" s="74">
        <v>9566</v>
      </c>
      <c r="J35" s="114"/>
    </row>
    <row r="36" spans="1:10" ht="15">
      <c r="A36" s="44">
        <v>3</v>
      </c>
      <c r="B36" s="47" t="s">
        <v>66</v>
      </c>
      <c r="C36" s="58" t="s">
        <v>67</v>
      </c>
      <c r="D36" s="40">
        <f t="shared" si="0"/>
        <v>35</v>
      </c>
      <c r="E36" s="68"/>
      <c r="F36" s="111"/>
      <c r="G36" s="112"/>
      <c r="H36" s="113">
        <v>0</v>
      </c>
      <c r="I36" s="74">
        <v>35</v>
      </c>
      <c r="J36" s="114"/>
    </row>
    <row r="37" spans="1:10" ht="15">
      <c r="A37" s="44">
        <f t="shared" si="1"/>
        <v>4</v>
      </c>
      <c r="B37" s="47" t="s">
        <v>68</v>
      </c>
      <c r="C37" s="58" t="s">
        <v>69</v>
      </c>
      <c r="D37" s="40">
        <f t="shared" si="0"/>
        <v>0</v>
      </c>
      <c r="E37" s="68"/>
      <c r="F37" s="111"/>
      <c r="G37" s="112"/>
      <c r="H37" s="113">
        <v>0</v>
      </c>
      <c r="I37" s="74">
        <f>E37+F37+G37+H37</f>
        <v>0</v>
      </c>
      <c r="J37" s="114"/>
    </row>
    <row r="38" spans="1:10" ht="15">
      <c r="A38" s="44">
        <f t="shared" si="1"/>
        <v>5</v>
      </c>
      <c r="B38" s="47" t="s">
        <v>70</v>
      </c>
      <c r="C38" s="58" t="s">
        <v>45</v>
      </c>
      <c r="D38" s="40">
        <f t="shared" si="0"/>
        <v>0</v>
      </c>
      <c r="E38" s="68"/>
      <c r="F38" s="111"/>
      <c r="G38" s="112"/>
      <c r="H38" s="113">
        <v>0</v>
      </c>
      <c r="I38" s="74">
        <f>E38+F38+G38+H38</f>
        <v>0</v>
      </c>
      <c r="J38" s="114"/>
    </row>
    <row r="39" spans="1:10" ht="15">
      <c r="A39" s="44">
        <f t="shared" si="1"/>
        <v>6</v>
      </c>
      <c r="B39" s="47" t="s">
        <v>71</v>
      </c>
      <c r="C39" s="58" t="s">
        <v>72</v>
      </c>
      <c r="D39" s="40">
        <f t="shared" si="0"/>
        <v>5325</v>
      </c>
      <c r="E39" s="68"/>
      <c r="F39" s="111"/>
      <c r="G39" s="112"/>
      <c r="H39" s="113">
        <v>0</v>
      </c>
      <c r="I39" s="74">
        <v>5325</v>
      </c>
      <c r="J39" s="114"/>
    </row>
    <row r="40" spans="1:10" ht="15">
      <c r="A40" s="44">
        <f t="shared" si="1"/>
        <v>7</v>
      </c>
      <c r="B40" s="47" t="s">
        <v>73</v>
      </c>
      <c r="C40" s="58" t="s">
        <v>74</v>
      </c>
      <c r="D40" s="40">
        <f t="shared" si="0"/>
        <v>6029</v>
      </c>
      <c r="E40" s="68"/>
      <c r="F40" s="111"/>
      <c r="G40" s="112"/>
      <c r="H40" s="113">
        <v>0</v>
      </c>
      <c r="I40" s="74">
        <v>6029</v>
      </c>
      <c r="J40" s="114"/>
    </row>
    <row r="41" spans="1:10" ht="15">
      <c r="A41" s="44">
        <v>8</v>
      </c>
      <c r="B41" s="47" t="s">
        <v>75</v>
      </c>
      <c r="C41" s="58" t="s">
        <v>76</v>
      </c>
      <c r="D41" s="40">
        <f t="shared" si="0"/>
        <v>99</v>
      </c>
      <c r="E41" s="68"/>
      <c r="F41" s="111"/>
      <c r="G41" s="112"/>
      <c r="H41" s="113">
        <v>0</v>
      </c>
      <c r="I41" s="74">
        <v>99</v>
      </c>
      <c r="J41" s="114"/>
    </row>
    <row r="42" spans="1:10" ht="15">
      <c r="A42" s="44">
        <f t="shared" si="1"/>
        <v>9</v>
      </c>
      <c r="B42" s="47" t="s">
        <v>77</v>
      </c>
      <c r="C42" s="58" t="s">
        <v>78</v>
      </c>
      <c r="D42" s="40">
        <f t="shared" si="0"/>
        <v>0</v>
      </c>
      <c r="E42" s="68"/>
      <c r="F42" s="111"/>
      <c r="G42" s="112"/>
      <c r="H42" s="113">
        <v>0</v>
      </c>
      <c r="I42" s="74">
        <f>E42+F42+G42+H42</f>
        <v>0</v>
      </c>
      <c r="J42" s="114"/>
    </row>
    <row r="43" spans="1:10" ht="15">
      <c r="A43" s="44">
        <f t="shared" si="1"/>
        <v>10</v>
      </c>
      <c r="B43" s="47" t="s">
        <v>79</v>
      </c>
      <c r="C43" s="58" t="s">
        <v>80</v>
      </c>
      <c r="D43" s="40">
        <f t="shared" si="0"/>
        <v>17799</v>
      </c>
      <c r="E43" s="68"/>
      <c r="F43" s="111"/>
      <c r="G43" s="112"/>
      <c r="H43" s="113">
        <v>0</v>
      </c>
      <c r="I43" s="74">
        <v>17799</v>
      </c>
      <c r="J43" s="114"/>
    </row>
    <row r="44" spans="1:10" ht="15">
      <c r="A44" s="44">
        <f t="shared" si="1"/>
        <v>11</v>
      </c>
      <c r="B44" s="47" t="s">
        <v>81</v>
      </c>
      <c r="C44" s="58" t="s">
        <v>82</v>
      </c>
      <c r="D44" s="40">
        <f t="shared" si="0"/>
        <v>59600</v>
      </c>
      <c r="E44" s="72"/>
      <c r="F44" s="83"/>
      <c r="G44" s="112"/>
      <c r="H44" s="113">
        <v>0</v>
      </c>
      <c r="I44" s="74">
        <v>59600</v>
      </c>
      <c r="J44" s="114"/>
    </row>
    <row r="45" spans="1:10" ht="15.75" thickBot="1">
      <c r="A45" s="45">
        <f t="shared" si="1"/>
        <v>12</v>
      </c>
      <c r="B45" s="51">
        <v>720</v>
      </c>
      <c r="C45" s="62" t="s">
        <v>83</v>
      </c>
      <c r="D45" s="35">
        <f t="shared" si="0"/>
        <v>2676</v>
      </c>
      <c r="E45" s="125"/>
      <c r="F45" s="76"/>
      <c r="G45" s="84"/>
      <c r="H45" s="78">
        <v>0</v>
      </c>
      <c r="I45" s="79">
        <v>2676</v>
      </c>
      <c r="J45" s="114"/>
    </row>
    <row r="46" spans="1:10" ht="15.75" thickBot="1">
      <c r="A46" s="85">
        <f t="shared" si="1"/>
        <v>13</v>
      </c>
      <c r="B46" s="50" t="s">
        <v>84</v>
      </c>
      <c r="C46" s="86"/>
      <c r="D46" s="123">
        <f t="shared" si="0"/>
        <v>0</v>
      </c>
      <c r="E46" s="87">
        <f>E33-E9</f>
        <v>0</v>
      </c>
      <c r="F46" s="88">
        <f>F33-F9</f>
        <v>0</v>
      </c>
      <c r="G46" s="89">
        <f>G33-G9</f>
        <v>0</v>
      </c>
      <c r="H46" s="90">
        <f>H33-H9</f>
        <v>0</v>
      </c>
      <c r="I46" s="89">
        <f>I33-I9</f>
        <v>0</v>
      </c>
      <c r="J46" s="114"/>
    </row>
    <row r="47" spans="1:10" ht="1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1:10" ht="15">
      <c r="A55" s="114"/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15">
      <c r="A56" s="114"/>
      <c r="B56" s="114"/>
      <c r="C56" s="114"/>
      <c r="D56" s="114"/>
      <c r="E56" s="114"/>
      <c r="F56" s="114"/>
      <c r="G56" s="114"/>
      <c r="H56" s="114"/>
      <c r="I56" s="114"/>
      <c r="J56" s="114"/>
    </row>
    <row r="57" spans="1:10" ht="15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</sheetData>
  <sheetProtection/>
  <mergeCells count="2">
    <mergeCell ref="A6:A7"/>
    <mergeCell ref="E6:F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Plchova Miroslava</dc:creator>
  <cp:keywords/>
  <dc:description/>
  <cp:lastModifiedBy>Plchova Miroslava</cp:lastModifiedBy>
  <cp:lastPrinted>2017-11-29T13:12:14Z</cp:lastPrinted>
  <dcterms:created xsi:type="dcterms:W3CDTF">2017-11-13T12:59:33Z</dcterms:created>
  <dcterms:modified xsi:type="dcterms:W3CDTF">2017-11-29T14:01:10Z</dcterms:modified>
  <cp:category/>
  <cp:version/>
  <cp:contentType/>
  <cp:contentStatus/>
</cp:coreProperties>
</file>